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18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Bhagalpur!$A$6:$W$36</definedName>
    <definedName name="_xlnm._FilterDatabase" localSheetId="10" hidden="1">Darbhanga!#REF!</definedName>
    <definedName name="_xlnm._FilterDatabase" localSheetId="6" hidden="1">Kosi!$A$6:$X$32</definedName>
    <definedName name="_xlnm._FilterDatabase" localSheetId="3" hidden="1">Magadh!$A$6:$AB$44</definedName>
    <definedName name="_xlnm._FilterDatabase" localSheetId="5" hidden="1">Munger!$A$6:$Y$59</definedName>
    <definedName name="_xlnm._FilterDatabase" localSheetId="1" hidden="1">'Patna (East)'!$A$6:$X$9</definedName>
    <definedName name="_xlnm._FilterDatabase" localSheetId="2" hidden="1">'Patna (West)'!$A$6:$X$23</definedName>
    <definedName name="_xlnm._FilterDatabase" localSheetId="7" hidden="1">Purnea!$A$6:$Y$7</definedName>
    <definedName name="_xlnm._FilterDatabase" localSheetId="11" hidden="1">Saran!$A$6:$Y$7</definedName>
    <definedName name="_xlnm._FilterDatabase" localSheetId="8" hidden="1">'Tirhut (East)'!$A$6:$Y$7</definedName>
    <definedName name="_xlnm._FilterDatabase" localSheetId="9" hidden="1">'Tirhut (West)'!$A$6:$Y$7</definedName>
    <definedName name="_xlnm.Print_Area" localSheetId="4">Bhagalpur!$A$1:$W$37</definedName>
    <definedName name="_xlnm.Print_Area" localSheetId="10">Darbhanga!$A$1:$Y$41</definedName>
    <definedName name="_xlnm.Print_Area" localSheetId="6">Kosi!$A$1:$X$33</definedName>
    <definedName name="_xlnm.Print_Area" localSheetId="3">Magadh!$A$1:$AA$47</definedName>
    <definedName name="_xlnm.Print_Area" localSheetId="5">Munger!$A$1:$Y$59</definedName>
    <definedName name="_xlnm.Print_Area" localSheetId="1">'Patna (East)'!$A$1:$X$32</definedName>
    <definedName name="_xlnm.Print_Area" localSheetId="2">'Patna (West)'!$A$1:$X$24</definedName>
    <definedName name="_xlnm.Print_Area" localSheetId="7">Purnea!$A$1:$Y$89</definedName>
    <definedName name="_xlnm.Print_Area" localSheetId="11">Saran!$A$1:$Y$47</definedName>
    <definedName name="_xlnm.Print_Area" localSheetId="0">Summary!$A$1:$V$18</definedName>
    <definedName name="_xlnm.Print_Area" localSheetId="8">'Tirhut (East)'!$A$1:$Y$64</definedName>
    <definedName name="_xlnm.Print_Area" localSheetId="9">'Tirhut (West)'!$A$1:$Y$47</definedName>
    <definedName name="_xlnm.Print_Titles" localSheetId="4">Bhagalpur!$5:$7</definedName>
    <definedName name="_xlnm.Print_Titles" localSheetId="10">Darbhanga!#REF!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4" i="10"/>
  <c r="H15"/>
  <c r="H16"/>
  <c r="H13"/>
  <c r="H12"/>
  <c r="H11"/>
  <c r="H10"/>
  <c r="H9"/>
  <c r="H8"/>
  <c r="E32" i="5"/>
  <c r="E39" i="13"/>
  <c r="E18" i="14"/>
  <c r="O59" i="11"/>
  <c r="P59"/>
  <c r="Q59"/>
  <c r="R59"/>
  <c r="S59"/>
  <c r="T59"/>
  <c r="U59"/>
  <c r="V59"/>
  <c r="W59"/>
  <c r="X59"/>
  <c r="N59"/>
  <c r="W3" i="14"/>
  <c r="A2"/>
  <c r="E89" i="12" l="1"/>
  <c r="E59" i="11"/>
  <c r="F44" i="7"/>
  <c r="H7" i="10"/>
  <c r="G7"/>
  <c r="U17"/>
  <c r="R17"/>
  <c r="U16"/>
  <c r="R16"/>
  <c r="I14"/>
  <c r="I17"/>
  <c r="I7"/>
  <c r="U15"/>
  <c r="U14"/>
  <c r="R14"/>
  <c r="U7"/>
  <c r="T7"/>
  <c r="S7"/>
  <c r="R7"/>
  <c r="Q7"/>
  <c r="K7"/>
  <c r="L7"/>
  <c r="M7"/>
  <c r="N7"/>
  <c r="O7"/>
  <c r="P7"/>
  <c r="J7"/>
  <c r="E17"/>
  <c r="D17"/>
  <c r="X18" i="14"/>
  <c r="W18"/>
  <c r="T17" i="10" s="1"/>
  <c r="V18" i="14"/>
  <c r="Q17" i="10" s="1"/>
  <c r="U18" i="14"/>
  <c r="P17" i="10" s="1"/>
  <c r="T18" i="14"/>
  <c r="O17" i="10" s="1"/>
  <c r="S18" i="14"/>
  <c r="N17" i="10" s="1"/>
  <c r="R18" i="14"/>
  <c r="M17" i="10" s="1"/>
  <c r="Q18" i="14"/>
  <c r="L17" i="10" s="1"/>
  <c r="P18" i="14"/>
  <c r="K17" i="10" s="1"/>
  <c r="O18" i="14"/>
  <c r="J17" i="10" s="1"/>
  <c r="N18" i="14"/>
  <c r="S17" i="10" l="1"/>
  <c r="F16"/>
  <c r="I16" s="1"/>
  <c r="D16"/>
  <c r="G16" s="1"/>
  <c r="X39" i="13"/>
  <c r="W39"/>
  <c r="T16" i="10" s="1"/>
  <c r="V39" i="13"/>
  <c r="Q16" i="10" s="1"/>
  <c r="U39" i="13"/>
  <c r="P16" i="10" s="1"/>
  <c r="T39" i="13"/>
  <c r="O16" i="10" s="1"/>
  <c r="S39" i="13"/>
  <c r="N16" i="10" s="1"/>
  <c r="R39" i="13"/>
  <c r="M16" i="10" s="1"/>
  <c r="Q39" i="13"/>
  <c r="L16" i="10" s="1"/>
  <c r="P39" i="13"/>
  <c r="K16" i="10" s="1"/>
  <c r="O39" i="13"/>
  <c r="J16" i="10" s="1"/>
  <c r="N39" i="13"/>
  <c r="E16" i="10" l="1"/>
  <c r="F15" l="1"/>
  <c r="I15" s="1"/>
  <c r="E15"/>
  <c r="D15"/>
  <c r="G15" s="1"/>
  <c r="E14"/>
  <c r="D14"/>
  <c r="G14" s="1"/>
  <c r="N46" i="8"/>
  <c r="R15" i="10" s="1"/>
  <c r="X46" i="8" l="1"/>
  <c r="P46"/>
  <c r="K15" i="10" s="1"/>
  <c r="Q46" i="8"/>
  <c r="L15" i="10" s="1"/>
  <c r="R46" i="8"/>
  <c r="M15" i="10" s="1"/>
  <c r="S46" i="8"/>
  <c r="N15" i="10" s="1"/>
  <c r="T46" i="8"/>
  <c r="O15" i="10" s="1"/>
  <c r="U46" i="8"/>
  <c r="P15" i="10" s="1"/>
  <c r="V46" i="8"/>
  <c r="Q15" i="10" s="1"/>
  <c r="W46" i="8"/>
  <c r="T15" i="10" s="1"/>
  <c r="O46" i="8"/>
  <c r="J15" i="10" s="1"/>
  <c r="E46" i="8"/>
  <c r="S15" i="10" l="1"/>
  <c r="X27" i="16"/>
  <c r="W27"/>
  <c r="T14" i="10" s="1"/>
  <c r="V27" i="16"/>
  <c r="Q14" i="10" s="1"/>
  <c r="U27" i="16"/>
  <c r="P14" i="10" s="1"/>
  <c r="T27" i="16"/>
  <c r="O14" i="10" s="1"/>
  <c r="S27" i="16"/>
  <c r="N14" i="10" s="1"/>
  <c r="R27" i="16"/>
  <c r="M14" i="10" s="1"/>
  <c r="Q27" i="16"/>
  <c r="L14" i="10" s="1"/>
  <c r="P27" i="16"/>
  <c r="K14" i="10" s="1"/>
  <c r="O27" i="16"/>
  <c r="J14" i="10" s="1"/>
  <c r="N27" i="16"/>
  <c r="E27"/>
  <c r="S14" i="10" l="1"/>
  <c r="X3" i="16"/>
  <c r="A2"/>
  <c r="F13" i="10"/>
  <c r="I13" s="1"/>
  <c r="F12"/>
  <c r="I12" s="1"/>
  <c r="F11"/>
  <c r="I11" s="1"/>
  <c r="F10"/>
  <c r="I10" s="1"/>
  <c r="F9"/>
  <c r="I9" s="1"/>
  <c r="H17"/>
  <c r="G17"/>
  <c r="D11"/>
  <c r="G11" s="1"/>
  <c r="W3" i="11"/>
  <c r="A2"/>
  <c r="U11" i="10"/>
  <c r="T11"/>
  <c r="Q11"/>
  <c r="P11"/>
  <c r="O11"/>
  <c r="N11"/>
  <c r="M11"/>
  <c r="L11"/>
  <c r="K11"/>
  <c r="J11"/>
  <c r="R11"/>
  <c r="S11" l="1"/>
  <c r="E11"/>
  <c r="D13"/>
  <c r="G13" s="1"/>
  <c r="D12"/>
  <c r="G12" s="1"/>
  <c r="W32" i="5"/>
  <c r="U12" i="10" s="1"/>
  <c r="V32" i="5"/>
  <c r="T12" i="10" s="1"/>
  <c r="U32" i="5"/>
  <c r="Q12" i="10" s="1"/>
  <c r="T32" i="5"/>
  <c r="P12" i="10" s="1"/>
  <c r="S32" i="5"/>
  <c r="O12" i="10" s="1"/>
  <c r="R32" i="5"/>
  <c r="N12" i="10" s="1"/>
  <c r="Q32" i="5"/>
  <c r="M12" i="10" s="1"/>
  <c r="P32" i="5"/>
  <c r="L12" i="10" s="1"/>
  <c r="O32" i="5"/>
  <c r="K12" i="10" s="1"/>
  <c r="N32" i="5"/>
  <c r="J12" i="10" s="1"/>
  <c r="M32" i="5"/>
  <c r="R12" i="10" s="1"/>
  <c r="E12"/>
  <c r="Z3" i="7"/>
  <c r="A2"/>
  <c r="V3" i="5"/>
  <c r="A2"/>
  <c r="X89" i="12"/>
  <c r="U13" i="10" s="1"/>
  <c r="W89" i="12"/>
  <c r="T13" i="10" s="1"/>
  <c r="V89" i="12"/>
  <c r="Q13" i="10" s="1"/>
  <c r="U89" i="12"/>
  <c r="P13" i="10" s="1"/>
  <c r="T89" i="12"/>
  <c r="O13" i="10" s="1"/>
  <c r="S89" i="12"/>
  <c r="N13" i="10" s="1"/>
  <c r="R89" i="12"/>
  <c r="M13" i="10" s="1"/>
  <c r="Q89" i="12"/>
  <c r="L13" i="10" s="1"/>
  <c r="P89" i="12"/>
  <c r="K13" i="10" s="1"/>
  <c r="O89" i="12"/>
  <c r="J13" i="10" s="1"/>
  <c r="N89" i="12"/>
  <c r="R13" i="10" s="1"/>
  <c r="E13"/>
  <c r="A2" i="12"/>
  <c r="W3"/>
  <c r="S13" i="10" l="1"/>
  <c r="S12"/>
  <c r="D10"/>
  <c r="G10" s="1"/>
  <c r="A2" i="6"/>
  <c r="E36" l="1"/>
  <c r="E10" i="10" s="1"/>
  <c r="M36" i="6"/>
  <c r="J10" i="10" s="1"/>
  <c r="N36" i="6"/>
  <c r="K10" i="10" s="1"/>
  <c r="O36" i="6"/>
  <c r="L10" i="10" s="1"/>
  <c r="P36" i="6"/>
  <c r="M10" i="10" s="1"/>
  <c r="Q36" i="6"/>
  <c r="N10" i="10" s="1"/>
  <c r="R36" i="6"/>
  <c r="O10" i="10" s="1"/>
  <c r="S36" i="6"/>
  <c r="P10" i="10" s="1"/>
  <c r="T36" i="6"/>
  <c r="Q10" i="10" s="1"/>
  <c r="U36" i="6"/>
  <c r="T10" i="10" s="1"/>
  <c r="L36" i="6"/>
  <c r="R10" i="10" s="1"/>
  <c r="V36" i="6"/>
  <c r="U10" i="10" s="1"/>
  <c r="S10" l="1"/>
  <c r="V3" i="6"/>
  <c r="E9" i="10"/>
  <c r="D9"/>
  <c r="G9" s="1"/>
  <c r="D8"/>
  <c r="G8" s="1"/>
  <c r="F7"/>
  <c r="E7"/>
  <c r="D7"/>
  <c r="Z44" i="7"/>
  <c r="U9" i="10" s="1"/>
  <c r="Q44" i="7"/>
  <c r="J9" i="10" s="1"/>
  <c r="R44" i="7"/>
  <c r="K9" i="10" s="1"/>
  <c r="S44" i="7"/>
  <c r="L9" i="10" s="1"/>
  <c r="T44" i="7"/>
  <c r="M9" i="10" s="1"/>
  <c r="U44" i="7"/>
  <c r="N9" i="10" s="1"/>
  <c r="V44" i="7"/>
  <c r="O9" i="10" s="1"/>
  <c r="W44" i="7"/>
  <c r="P9" i="10" s="1"/>
  <c r="X44" i="7"/>
  <c r="Q9" i="10" s="1"/>
  <c r="Y44" i="7"/>
  <c r="T9" i="10" s="1"/>
  <c r="P44" i="7"/>
  <c r="R9" i="10" s="1"/>
  <c r="S9" l="1"/>
  <c r="E23" i="18"/>
  <c r="E8" i="10" s="1"/>
  <c r="J23" i="18"/>
  <c r="F8" i="10" s="1"/>
  <c r="I8" s="1"/>
  <c r="M23" i="18"/>
  <c r="R8" i="10" s="1"/>
  <c r="N23" i="18"/>
  <c r="J8" i="10" s="1"/>
  <c r="O23" i="18"/>
  <c r="K8" i="10" s="1"/>
  <c r="P23" i="18"/>
  <c r="L8" i="10" s="1"/>
  <c r="Q23" i="18"/>
  <c r="M8" i="10" s="1"/>
  <c r="R23" i="18"/>
  <c r="N8" i="10" s="1"/>
  <c r="S23" i="18"/>
  <c r="O8" i="10" s="1"/>
  <c r="T23" i="18"/>
  <c r="P8" i="10" s="1"/>
  <c r="U23" i="18"/>
  <c r="Q8" i="10" s="1"/>
  <c r="V23" i="18"/>
  <c r="T8" i="10" s="1"/>
  <c r="W23" i="18"/>
  <c r="U8" i="10" s="1"/>
  <c r="S8" l="1"/>
  <c r="W3" i="15"/>
  <c r="N31"/>
  <c r="O31"/>
  <c r="P31"/>
  <c r="Q31"/>
  <c r="R31"/>
  <c r="S31"/>
  <c r="T31"/>
  <c r="U31"/>
  <c r="V31"/>
  <c r="W31"/>
  <c r="M31"/>
  <c r="E31"/>
  <c r="A2" i="13" l="1"/>
  <c r="A2" i="8"/>
  <c r="S16" i="10" l="1"/>
  <c r="S18" s="1"/>
  <c r="X7"/>
  <c r="M14" i="7" l="1"/>
  <c r="X8" i="10" l="1"/>
  <c r="X15"/>
  <c r="X14" l="1"/>
  <c r="D18" l="1"/>
  <c r="X10" l="1"/>
  <c r="X17"/>
  <c r="H18" l="1"/>
  <c r="I18" l="1"/>
  <c r="K18"/>
  <c r="X9"/>
  <c r="X12"/>
  <c r="X3" i="13"/>
  <c r="X3" i="8"/>
  <c r="X11" i="10" l="1"/>
  <c r="G18"/>
  <c r="E18"/>
  <c r="R18"/>
  <c r="L18"/>
  <c r="P18"/>
  <c r="N18"/>
  <c r="F18"/>
  <c r="Q18"/>
  <c r="O18"/>
  <c r="M18"/>
  <c r="T18"/>
  <c r="J18"/>
  <c r="U18"/>
  <c r="X13"/>
  <c r="X16"/>
  <c r="X18" l="1"/>
</calcChain>
</file>

<file path=xl/comments1.xml><?xml version="1.0" encoding="utf-8"?>
<comments xmlns="http://schemas.openxmlformats.org/spreadsheetml/2006/main">
  <authors>
    <author>IT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</commentList>
</comments>
</file>

<file path=xl/sharedStrings.xml><?xml version="1.0" encoding="utf-8"?>
<sst xmlns="http://schemas.openxmlformats.org/spreadsheetml/2006/main" count="1393" uniqueCount="828">
  <si>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</si>
  <si>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</si>
  <si>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</si>
  <si>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</si>
  <si>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</si>
  <si>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</si>
  <si>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</si>
  <si>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</si>
  <si>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</si>
  <si>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</si>
  <si>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</si>
  <si>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</si>
  <si>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</si>
  <si>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</si>
  <si>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</si>
  <si>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</si>
  <si>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</si>
  <si>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</si>
  <si>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</si>
  <si>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</si>
  <si>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</si>
  <si>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</si>
  <si>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</si>
  <si>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</si>
  <si>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</si>
  <si>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</si>
  <si>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</si>
  <si>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</si>
  <si>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</si>
  <si>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</si>
  <si>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</si>
  <si>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</si>
  <si>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</si>
  <si>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</si>
  <si>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</si>
  <si>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</si>
  <si>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</si>
  <si>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</si>
  <si>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</si>
  <si>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</si>
  <si>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</si>
  <si>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</si>
  <si>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</si>
  <si>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</si>
  <si>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</si>
  <si>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</si>
  <si>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</si>
  <si>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</si>
  <si>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</si>
  <si>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</si>
  <si>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</si>
  <si>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</si>
  <si>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Total No. of Schools</t>
  </si>
  <si>
    <t xml:space="preserve">Advance Amount   (in Lac) </t>
  </si>
  <si>
    <t>Estimated Amount   (in Lac)</t>
  </si>
  <si>
    <t>Agency's Address &amp; Mobile No.</t>
  </si>
  <si>
    <t>njHkaxk</t>
  </si>
  <si>
    <t>Agency Address and Mobile No</t>
  </si>
  <si>
    <t>Name of the Block</t>
  </si>
  <si>
    <t>Name &amp; contact no. of EE :- Rajiv Ranjan (9234271071), AE :-  Mallu Singh (9835471249/ 9471211134), AE :- Helal Ahmad (9771081441), AE :- Benaik Prasad (9431420392)</t>
  </si>
  <si>
    <t>Aggrement  No &amp; date</t>
  </si>
  <si>
    <t>TIRHUT (EAST)</t>
  </si>
  <si>
    <t>TIRHUT (WEST)</t>
  </si>
  <si>
    <t>PATNA (EAST)</t>
  </si>
  <si>
    <t>PATNA (WEST)</t>
  </si>
  <si>
    <t>Vinod Kumar Ranjan (9661863636) E.E., BSEIDC, Div.-Patna (West)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</si>
  <si>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</si>
  <si>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</si>
  <si>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</si>
  <si>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</si>
  <si>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</si>
  <si>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</si>
  <si>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</si>
  <si>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</si>
  <si>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</si>
  <si>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</si>
  <si>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</si>
  <si>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</si>
  <si>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</si>
  <si>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dfVgkj</t>
  </si>
  <si>
    <t>iwf.kZ;k¡</t>
  </si>
  <si>
    <t>if'pe pEikj.k</t>
  </si>
  <si>
    <t>vjfj;k</t>
  </si>
  <si>
    <t>Total (SSSM)</t>
  </si>
  <si>
    <t>BIRENDRA KUMAR SINGH,9473440405</t>
  </si>
  <si>
    <t>Tender Process</t>
  </si>
  <si>
    <t>MD ARFIN,9006212706</t>
  </si>
  <si>
    <t>SAMRAT BUILDTECH (INDIA) PRIVATE LIMITED,9973239801</t>
  </si>
  <si>
    <t>HARIMOHAN BISHWAS,9955713757</t>
  </si>
  <si>
    <t>AWADHESH SHUKLA, 9431203836</t>
  </si>
  <si>
    <t>Satish Prasad (8987263065)  E.E. BSEIDC, Div.-Patna (East)</t>
  </si>
  <si>
    <t>Sanjeev Kumar (9199601788) , E.E. BSEIDC, Div.-Bhagalpur</t>
  </si>
  <si>
    <t>Surendra Kumar (9939599803), E.E. BSEIDC, Div.-Munger</t>
  </si>
  <si>
    <t>Anil Kumar (9334128101)    E.E. BSEIDC, Div.- Koshi</t>
  </si>
  <si>
    <t>Pramod Kumar (9955128483)  E.E. BSEIDC, Div.-Darbhanga</t>
  </si>
  <si>
    <t>Anil Kr. Singh (9801494702)  E.E. BSEIDC, Div.-Tirhut</t>
  </si>
  <si>
    <t>Date:-30.04.2015</t>
  </si>
  <si>
    <t>Layout</t>
  </si>
  <si>
    <t>USSS-26</t>
  </si>
  <si>
    <t>ukyUnk</t>
  </si>
  <si>
    <t>Middle School, Basuan</t>
  </si>
  <si>
    <t>Middle School, Malikpur</t>
  </si>
  <si>
    <t>Middle School, Mohaddinpur</t>
  </si>
  <si>
    <t>Middle School, Jagdishpur Tayari</t>
  </si>
  <si>
    <t>Middle School, Puraini</t>
  </si>
  <si>
    <t>Middle School, Lodipur</t>
  </si>
  <si>
    <t>USSS-27</t>
  </si>
  <si>
    <t>iVuk</t>
  </si>
  <si>
    <t>Middle School, Diwra</t>
  </si>
  <si>
    <t>Middle School, Samstichak</t>
  </si>
  <si>
    <t>Middle School, Pirbarhouna</t>
  </si>
  <si>
    <t>Middle School, Gangachak</t>
  </si>
  <si>
    <t>USSS-28</t>
  </si>
  <si>
    <t>Middle School, Karai</t>
  </si>
  <si>
    <t>USSS-29</t>
  </si>
  <si>
    <t>Hkkstiqj</t>
  </si>
  <si>
    <t>Govt. Middle School, Kudariya Parshurampur</t>
  </si>
  <si>
    <t>Upgraded Middle School, Paiga</t>
  </si>
  <si>
    <t>Upgraded Middle School, Barouli</t>
  </si>
  <si>
    <t>Middle School, Barka Dumra</t>
  </si>
  <si>
    <t>Upgraded Middle School, Dadiyabag</t>
  </si>
  <si>
    <t>Upgraded Middle School, Bhoparpur</t>
  </si>
  <si>
    <t>USSS-30</t>
  </si>
  <si>
    <t>Middle School, Sara</t>
  </si>
  <si>
    <t>Middle School, Bhakura</t>
  </si>
  <si>
    <t>Middle School, Dhanpura</t>
  </si>
  <si>
    <t>Middle School, Perhap</t>
  </si>
  <si>
    <t>Middle School, Nonuar</t>
  </si>
  <si>
    <t>Middle School, Purhara</t>
  </si>
  <si>
    <t>Total Number of Schools</t>
  </si>
  <si>
    <t>Progress Report for the construction of USSS (Upgraded Senior Secondary School)</t>
  </si>
  <si>
    <t>USSS-31</t>
  </si>
  <si>
    <t>Middle School, Bhadwar</t>
  </si>
  <si>
    <t>Girl Middle School, Akrasi</t>
  </si>
  <si>
    <t>USSS-32</t>
  </si>
  <si>
    <t>Middle School, Dhardihan</t>
  </si>
  <si>
    <t>KRISHNA</t>
  </si>
  <si>
    <t>Middle School, Dadar</t>
  </si>
  <si>
    <t>Middle School, Lohandi</t>
  </si>
  <si>
    <t>Middle School, Badhani</t>
  </si>
  <si>
    <t>USSS-33</t>
  </si>
  <si>
    <t>Middle School, Parmdiha</t>
  </si>
  <si>
    <t>Middle School, Hathini</t>
  </si>
  <si>
    <t>Middle School, Itdhiyan</t>
  </si>
  <si>
    <t>USSS-34</t>
  </si>
  <si>
    <t>Middle School, Gobardhanpur</t>
  </si>
  <si>
    <t>SHALINI SINGH</t>
  </si>
  <si>
    <t>Middle School, Tandwa</t>
  </si>
  <si>
    <t>Middle School, Danwar</t>
  </si>
  <si>
    <t>USSS-35</t>
  </si>
  <si>
    <t>Upgraded Middle School, Rehari</t>
  </si>
  <si>
    <t>Middle School, Majhiyawan</t>
  </si>
  <si>
    <t>रोहतास</t>
  </si>
  <si>
    <t>करहगर</t>
  </si>
  <si>
    <t>काराकाट</t>
  </si>
  <si>
    <t>डिहरी</t>
  </si>
  <si>
    <t>अकोढ़ीगोला</t>
  </si>
  <si>
    <t>नोखा</t>
  </si>
  <si>
    <t>दावत</t>
  </si>
  <si>
    <t>मोहनियॉं</t>
  </si>
  <si>
    <t>रामपुर</t>
  </si>
  <si>
    <t>Sill level of FF</t>
  </si>
  <si>
    <t>भगवानपुर</t>
  </si>
  <si>
    <t>Upgraded Middle School, Chouri</t>
  </si>
  <si>
    <t>चॉंद</t>
  </si>
  <si>
    <t>चैनपुर</t>
  </si>
  <si>
    <t>भभुआ कैमूर</t>
  </si>
  <si>
    <t>ब्रहम्‍पुर</t>
  </si>
  <si>
    <t>बक्‍सर</t>
  </si>
  <si>
    <t>Progress Report for the construction of USSS</t>
  </si>
  <si>
    <t>Gurua</t>
  </si>
  <si>
    <t>Hulasganj</t>
  </si>
  <si>
    <t>Kawakol</t>
  </si>
  <si>
    <t>UPS Lohgarwa</t>
  </si>
  <si>
    <t>Sirdala</t>
  </si>
  <si>
    <t>UPS Hemja Bhart</t>
  </si>
  <si>
    <t>USSS-36</t>
  </si>
  <si>
    <t>tgkukckn</t>
  </si>
  <si>
    <t>Middle School, Ahiyasa</t>
  </si>
  <si>
    <t>Middle School,Sewnon</t>
  </si>
  <si>
    <t>Middle School, Dewra</t>
  </si>
  <si>
    <t>USSS-37</t>
  </si>
  <si>
    <t>vkSjaaxkckn</t>
  </si>
  <si>
    <t>Middle School, Kusumbasdiha</t>
  </si>
  <si>
    <t>Middle School, Pandu</t>
  </si>
  <si>
    <t>USSS-38</t>
  </si>
  <si>
    <t>Middle School, Gamharia</t>
  </si>
  <si>
    <t>Middle School,Sondiha</t>
  </si>
  <si>
    <t>Middle School, Raslpur</t>
  </si>
  <si>
    <t>USSS-39</t>
  </si>
  <si>
    <t>Middle School, Chourahi</t>
  </si>
  <si>
    <t>Middle School, Sonbarsa</t>
  </si>
  <si>
    <t>Middle School, Dandwan</t>
  </si>
  <si>
    <t>USSS-40</t>
  </si>
  <si>
    <t>Middle School, Meh</t>
  </si>
  <si>
    <t>Middle School, Tamoli</t>
  </si>
  <si>
    <t>USSS-41</t>
  </si>
  <si>
    <t>x;k</t>
  </si>
  <si>
    <t>Middle School, Shyamnagar Nima</t>
  </si>
  <si>
    <t>Middle School, Khajuria</t>
  </si>
  <si>
    <t>Middle School, Parsawan Khurd</t>
  </si>
  <si>
    <t>Middle School, Belauti</t>
  </si>
  <si>
    <t>Middle School,Bindhua</t>
  </si>
  <si>
    <t>USSS-42</t>
  </si>
  <si>
    <t>Middle School, Sondiha</t>
  </si>
  <si>
    <t>Middle School, Angara</t>
  </si>
  <si>
    <t>Middle School, Punakalan</t>
  </si>
  <si>
    <t>Middle School, Noni</t>
  </si>
  <si>
    <t>USSS-43</t>
  </si>
  <si>
    <t>Upgraded Middle School, Pater</t>
  </si>
  <si>
    <t>Middle School, Bitho</t>
  </si>
  <si>
    <t>USSS-44</t>
  </si>
  <si>
    <t>uoknk</t>
  </si>
  <si>
    <t>Middle School, Bardhauna</t>
  </si>
  <si>
    <t>Upgraded Middle School, Puraini</t>
  </si>
  <si>
    <t>Middle School, Kalound</t>
  </si>
  <si>
    <t>Middle School, Paingari</t>
  </si>
  <si>
    <t>Upgraded Middle School, Bhatta</t>
  </si>
  <si>
    <t>USSS-123</t>
  </si>
  <si>
    <t>Middle School, Mahadev Sthan</t>
  </si>
  <si>
    <t>USSS-130</t>
  </si>
  <si>
    <t>Middle School, Gangapur</t>
  </si>
  <si>
    <t>USSS-162(A)</t>
  </si>
  <si>
    <t>UPS Rupai</t>
  </si>
  <si>
    <t>USSS-162(B)</t>
  </si>
  <si>
    <t>USSS-163(A)</t>
  </si>
  <si>
    <t>USSS-163(B)</t>
  </si>
  <si>
    <t>M.S., Kharsari</t>
  </si>
  <si>
    <t>USSS-163(C)</t>
  </si>
  <si>
    <t>UPS Mahuliya Tanr</t>
  </si>
  <si>
    <t xml:space="preserve">Progress report for the construction of USSS (Upgraded Senior Secondary School)                          </t>
  </si>
  <si>
    <t>USSS-17</t>
  </si>
  <si>
    <t>Hkkxyiqj</t>
  </si>
  <si>
    <t>Middle School Kishanpur</t>
  </si>
  <si>
    <t>Middle School Tarchha</t>
  </si>
  <si>
    <t>USSS-18</t>
  </si>
  <si>
    <t>Middle School Ghanshyamchak</t>
  </si>
  <si>
    <t>USSS-19</t>
  </si>
  <si>
    <t>Middle School Kalgiganj</t>
  </si>
  <si>
    <t>Middle School Dayalpur</t>
  </si>
  <si>
    <t>Middle School Siya</t>
  </si>
  <si>
    <t>Middle School Kishunichak</t>
  </si>
  <si>
    <t>USSS-20</t>
  </si>
  <si>
    <t>ckadk</t>
  </si>
  <si>
    <t>Middle School kairi</t>
  </si>
  <si>
    <t>Middle School Bank</t>
  </si>
  <si>
    <t>Middle School Pathdda</t>
  </si>
  <si>
    <t>USSS-106(A)</t>
  </si>
  <si>
    <t>U.M.S Kerwar</t>
  </si>
  <si>
    <t>USSS-106(B)</t>
  </si>
  <si>
    <t>U.M.S Burhawa Bathan</t>
  </si>
  <si>
    <t>USSS-106(C)</t>
  </si>
  <si>
    <t>U.M.S Upar Chak Marhdiya</t>
  </si>
  <si>
    <t>USSS-106(D)</t>
  </si>
  <si>
    <t>M.S Jamdaha</t>
  </si>
  <si>
    <t>USSS-106(E)</t>
  </si>
  <si>
    <t>M.S Mochanma</t>
  </si>
  <si>
    <t>USSS-106(F)</t>
  </si>
  <si>
    <t>U.M.S Lila waran</t>
  </si>
  <si>
    <t>USSS-106(G)</t>
  </si>
  <si>
    <t>U.M.S Dhevermoh</t>
  </si>
  <si>
    <t>USSS-107</t>
  </si>
  <si>
    <t>M.S Bhavan Kormama</t>
  </si>
  <si>
    <t>USSS-108(A)</t>
  </si>
  <si>
    <t>M.S Madari</t>
  </si>
  <si>
    <t>USSS-108(B)</t>
  </si>
  <si>
    <t>U.M.S Phaga</t>
  </si>
  <si>
    <t>USSS-109</t>
  </si>
  <si>
    <t>U.M.S Koriya</t>
  </si>
  <si>
    <t>M.S. Kendwar</t>
  </si>
  <si>
    <t>USSS-110</t>
  </si>
  <si>
    <t>U.M.S Amjora</t>
  </si>
  <si>
    <t>USSS-111</t>
  </si>
  <si>
    <t>U.M.S Hasiya</t>
  </si>
  <si>
    <t>USSS-112(A)</t>
  </si>
  <si>
    <t>M.S Darshniya</t>
  </si>
  <si>
    <t>USSS-112(B)</t>
  </si>
  <si>
    <t>U.M.S, Bounka</t>
  </si>
  <si>
    <t>USSS-112(C)</t>
  </si>
  <si>
    <t>U.M.S Chariya</t>
  </si>
  <si>
    <t>USSS-113</t>
  </si>
  <si>
    <t>U.M.S Asiachak</t>
  </si>
  <si>
    <t>Rajendra Kumar</t>
  </si>
  <si>
    <t>Chandan</t>
  </si>
  <si>
    <t>MS Rungta Enterprises, 9431265821</t>
  </si>
  <si>
    <t>BINOD KUMAR SINGH, 9471749892</t>
  </si>
  <si>
    <t>NIWESH KUMAR, 9576272505</t>
  </si>
  <si>
    <t>Marcominfra Pvt. Ltd.,9934361315</t>
  </si>
  <si>
    <t>Marcominfra Pvt. Ltd., 9934361315</t>
  </si>
  <si>
    <t>Marcominfra Pvt Ltd., 9934361315</t>
  </si>
  <si>
    <t>USSS-6</t>
  </si>
  <si>
    <t>Middle School Mangalwar Chariya</t>
  </si>
  <si>
    <t>Middle School Maldwar East</t>
  </si>
  <si>
    <t>USSS-7</t>
  </si>
  <si>
    <t>fd'kuxat</t>
  </si>
  <si>
    <t>Middle School Daula</t>
  </si>
  <si>
    <t>USSS-8</t>
  </si>
  <si>
    <t>Middle School Rupauli</t>
  </si>
  <si>
    <t>Middle School Rampur Tilak East</t>
  </si>
  <si>
    <t>Middle School ,Mahendra Nagar Diyara</t>
  </si>
  <si>
    <t>USSS-9</t>
  </si>
  <si>
    <t>Middle School Belwa</t>
  </si>
  <si>
    <t>Middle School Kharsauta</t>
  </si>
  <si>
    <t>Middle School Kalyan Gaon</t>
  </si>
  <si>
    <t>Middle School Rampur</t>
  </si>
  <si>
    <t>USSS-101</t>
  </si>
  <si>
    <t>A.M.S. Kala Balua</t>
  </si>
  <si>
    <t>PRAKASH KUMAR SAH,9162909186</t>
  </si>
  <si>
    <t>USSS-102</t>
  </si>
  <si>
    <t>M.S. Barmasiya</t>
  </si>
  <si>
    <t>USSS-103</t>
  </si>
  <si>
    <t>U.M.S. Sonamani Godam</t>
  </si>
  <si>
    <t>PRAKRITI CONTRACTORS PVT LTD,9431440749</t>
  </si>
  <si>
    <t>USSS-104</t>
  </si>
  <si>
    <t>U.M.S. Subhankarpur</t>
  </si>
  <si>
    <t>ASHA CONSTRUCTION,9431412711</t>
  </si>
  <si>
    <t>USSS-105(A)</t>
  </si>
  <si>
    <t>M.S. Basmatiya</t>
  </si>
  <si>
    <t>AKHILESH SINGH,9470048339</t>
  </si>
  <si>
    <t>USSS-105(B)</t>
  </si>
  <si>
    <t>M.S. Khaira</t>
  </si>
  <si>
    <t>USSS-105(C)</t>
  </si>
  <si>
    <t>M.S. Maheshpatti</t>
  </si>
  <si>
    <t>RABINDRA     SINGH,9472524322</t>
  </si>
  <si>
    <t>USSS-105(D)</t>
  </si>
  <si>
    <t>M.S. Tamganj</t>
  </si>
  <si>
    <t>SHAILENDRA   KUMAR,9334855523</t>
  </si>
  <si>
    <t>USSS-131</t>
  </si>
  <si>
    <t>dVhgkj</t>
  </si>
  <si>
    <t>M.S. Bathilli</t>
  </si>
  <si>
    <t>USSS-132</t>
  </si>
  <si>
    <t>M.S. Dwasay</t>
  </si>
  <si>
    <t>R M.S. Souriya</t>
  </si>
  <si>
    <t>USSS-133</t>
  </si>
  <si>
    <t>M.S. Padam Pur</t>
  </si>
  <si>
    <t>USSS-134</t>
  </si>
  <si>
    <t>M.S. Makai Pur</t>
  </si>
  <si>
    <t>M.S. Kheria</t>
  </si>
  <si>
    <t>M.S. Pawai</t>
  </si>
  <si>
    <t>M.S. Rautara</t>
  </si>
  <si>
    <t>M.S. Dighree</t>
  </si>
  <si>
    <t>M.S. Chandwa Rupaspur</t>
  </si>
  <si>
    <t>USSS-135</t>
  </si>
  <si>
    <t>M.S. Kathria</t>
  </si>
  <si>
    <t>USSS-136</t>
  </si>
  <si>
    <t>M.S. Nawabganj</t>
  </si>
  <si>
    <t>M.S. Chakla Khaira</t>
  </si>
  <si>
    <t>USSS-137</t>
  </si>
  <si>
    <t>M.S. Bharsia</t>
  </si>
  <si>
    <t>M.S. Mohammad Nagar Rajdhani</t>
  </si>
  <si>
    <t>M.S. Dermahi</t>
  </si>
  <si>
    <t>U M.S. Musapur Ranga Kol</t>
  </si>
  <si>
    <t xml:space="preserve">U M.S. Tapua Gobindpur </t>
  </si>
  <si>
    <t>USSS-138(A)</t>
  </si>
  <si>
    <t>U M.S. Hajiyaar Palsa</t>
  </si>
  <si>
    <t>USSS-138(B)</t>
  </si>
  <si>
    <t>U M.S. Chilha Para</t>
  </si>
  <si>
    <t>USSS-139</t>
  </si>
  <si>
    <t xml:space="preserve">dVhgkj </t>
  </si>
  <si>
    <t>M.S. Parbheli</t>
  </si>
  <si>
    <t>VATSALYA   BUILDCON   PRIVATE LIMITED,9430965119</t>
  </si>
  <si>
    <t>USSS-140(A)</t>
  </si>
  <si>
    <t>M.S. Mukuria Dakshin Tola</t>
  </si>
  <si>
    <t>USSS-140(B)</t>
  </si>
  <si>
    <t>M.S. Sikitia</t>
  </si>
  <si>
    <t>USSS-141</t>
  </si>
  <si>
    <t>M.S. Budhanagar</t>
  </si>
  <si>
    <t>USSS-142</t>
  </si>
  <si>
    <t>M.S. Kanta Kosh</t>
  </si>
  <si>
    <t>USSS-143</t>
  </si>
  <si>
    <t>[kxM+h;k</t>
  </si>
  <si>
    <t>MS Icharua</t>
  </si>
  <si>
    <t>Lal Babu Prasad</t>
  </si>
  <si>
    <t>USSS-144</t>
  </si>
  <si>
    <t>UMS Teusa</t>
  </si>
  <si>
    <t>ASHOK KUMAR SINGH,9430467620</t>
  </si>
  <si>
    <t>USSS-145</t>
  </si>
  <si>
    <t>M.S Farabari</t>
  </si>
  <si>
    <t>M.S Kuwari</t>
  </si>
  <si>
    <t>USSS-146</t>
  </si>
  <si>
    <t>M.S Gilhabari Kanya</t>
  </si>
  <si>
    <t>M.S Shitalpur</t>
  </si>
  <si>
    <t>U. M.S Kusiyari</t>
  </si>
  <si>
    <t>U.M,S Nawnadi</t>
  </si>
  <si>
    <t>USSS-147</t>
  </si>
  <si>
    <t>M.S Bourigacch</t>
  </si>
  <si>
    <t>M.S Ruidhasa</t>
  </si>
  <si>
    <t>M.S Barchondi</t>
  </si>
  <si>
    <t>USSS-148</t>
  </si>
  <si>
    <t>M.S Talgacch</t>
  </si>
  <si>
    <t>M.S. Gandharvdanga</t>
  </si>
  <si>
    <t>U.M.S Talwarbandha</t>
  </si>
  <si>
    <t>USSS-149</t>
  </si>
  <si>
    <t>U.M.S Masangoan</t>
  </si>
  <si>
    <t>M.S Shameswar</t>
  </si>
  <si>
    <t>M.S Natuapara</t>
  </si>
  <si>
    <t>M.S Khodaganj</t>
  </si>
  <si>
    <t>U.M.S Gopalpur Haat</t>
  </si>
  <si>
    <t>USSS-150</t>
  </si>
  <si>
    <t>U.M.S Kochgarh Purndha</t>
  </si>
  <si>
    <t>M.S. Routi Basha</t>
  </si>
  <si>
    <t>M.S. Talbari</t>
  </si>
  <si>
    <t>USSS-185</t>
  </si>
  <si>
    <t>M.S. Sirsi</t>
  </si>
  <si>
    <t>MS ALAM CONSTRUCTION WORKS AND COMPANY,9199574775</t>
  </si>
  <si>
    <t>USSS-186</t>
  </si>
  <si>
    <t>M.S. Amirganj</t>
  </si>
  <si>
    <t>USSS-187</t>
  </si>
  <si>
    <t>M.S. Laxmipur</t>
  </si>
  <si>
    <t>M.S. Sauraha</t>
  </si>
  <si>
    <t>M.S. Pranpatti</t>
  </si>
  <si>
    <t>M.S. Kajha</t>
  </si>
  <si>
    <t>M.S.Chandpur Bhanha</t>
  </si>
  <si>
    <t>M.S. Harimurhi</t>
  </si>
  <si>
    <t>M.S. Dumri</t>
  </si>
  <si>
    <t>M.S. Goriar</t>
  </si>
  <si>
    <t>ADITYA KUMAR SINGH,9546045749</t>
  </si>
  <si>
    <t>USSS-191</t>
  </si>
  <si>
    <t>M.S.Bishanpur</t>
  </si>
  <si>
    <t>MD JAVIR, 9955418718</t>
  </si>
  <si>
    <t>M.S. Sanjha Ghat</t>
  </si>
  <si>
    <t>MD MOJAMMIL HUSSAIN,9939824905</t>
  </si>
  <si>
    <t>M.S.Champawati</t>
  </si>
  <si>
    <t>USSS-193</t>
  </si>
  <si>
    <t>I. M. S. Garhi Baluwa</t>
  </si>
  <si>
    <t>MS SHINING MADHUSUDHAN CONSTRUCTION,9431884876</t>
  </si>
  <si>
    <t>M.S. Kodheli</t>
  </si>
  <si>
    <t>M.S. Belgchhi</t>
  </si>
  <si>
    <t>M.S. Babhni</t>
  </si>
  <si>
    <t>BIRENDRA KUMAR  SINGH, 9473440405</t>
  </si>
  <si>
    <t>USSS-194 (A)</t>
  </si>
  <si>
    <t>USSS-194 (B)</t>
  </si>
  <si>
    <t>USSS-194 (C)</t>
  </si>
  <si>
    <t>USSS-192 (B)</t>
  </si>
  <si>
    <t>USSS-192 (A)</t>
  </si>
  <si>
    <t>USSS-190 (B)</t>
  </si>
  <si>
    <t>USSS-190 (A)</t>
  </si>
  <si>
    <t>USSS-189 (B)</t>
  </si>
  <si>
    <t>USSS-189 (A)</t>
  </si>
  <si>
    <t>USSS-188 (C)</t>
  </si>
  <si>
    <t>USSS-188 (B)</t>
  </si>
  <si>
    <t>USSS-188 (A)</t>
  </si>
  <si>
    <t>USSS-184 (B)</t>
  </si>
  <si>
    <t>USSS-184 (A)</t>
  </si>
  <si>
    <t>BIRENDRA KUMAR SINGH, 9473440405</t>
  </si>
  <si>
    <t>insufficient land</t>
  </si>
  <si>
    <t>MS EXCELLENT CONSTRUCTION, 9472021967</t>
  </si>
  <si>
    <t>VATSALYA   BUILDCON   PRIVATE LIMITED, 9430965119</t>
  </si>
  <si>
    <t>MS ALAM CONSTRUCTION WORKS AND COMPANY, 9199574775</t>
  </si>
  <si>
    <t>RANA BIRESH PRATAP SINGH, 9430683578</t>
  </si>
  <si>
    <t>USSS-10</t>
  </si>
  <si>
    <t>lgjlk</t>
  </si>
  <si>
    <t>Middle School Dhamsaina</t>
  </si>
  <si>
    <t>USSS-152</t>
  </si>
  <si>
    <t>e/ksiqjk</t>
  </si>
  <si>
    <t>M.S Sonbarsha</t>
  </si>
  <si>
    <t>USSS-153</t>
  </si>
  <si>
    <t>M.S. Rahi</t>
  </si>
  <si>
    <t>USSS-154</t>
  </si>
  <si>
    <t>M.S Bhelva</t>
  </si>
  <si>
    <t>M.S.Gadhiya</t>
  </si>
  <si>
    <t>USSS-155</t>
  </si>
  <si>
    <t>M.S.Uda</t>
  </si>
  <si>
    <t>USSS-195</t>
  </si>
  <si>
    <t>MS Partaha Barhara</t>
  </si>
  <si>
    <t>USSS-196</t>
  </si>
  <si>
    <t>MS Dhanupra</t>
  </si>
  <si>
    <t>JEEVAN JYOTI CONTRACTORS PVT LTD,9431247387</t>
  </si>
  <si>
    <t>USSS-197</t>
  </si>
  <si>
    <t>MS Samhar</t>
  </si>
  <si>
    <t>USSS-204</t>
  </si>
  <si>
    <t>lqikSy</t>
  </si>
  <si>
    <t>MS Parmanandpur</t>
  </si>
  <si>
    <t>MS Bhawani pur</t>
  </si>
  <si>
    <t>USSS-205</t>
  </si>
  <si>
    <t>MS Bhimpur</t>
  </si>
  <si>
    <t>USSS-206(A)</t>
  </si>
  <si>
    <t>MS sisauni</t>
  </si>
  <si>
    <t>AKASH KUMAR,9334362048</t>
  </si>
  <si>
    <t>USSS-206(B)</t>
  </si>
  <si>
    <t>MS sukhashan</t>
  </si>
  <si>
    <t>PRIYA RANJAN,9931546525</t>
  </si>
  <si>
    <t>USSS-207(A)</t>
  </si>
  <si>
    <t>MS saroja Bela</t>
  </si>
  <si>
    <t>USSS-207(B)</t>
  </si>
  <si>
    <t>MS rasuaar</t>
  </si>
  <si>
    <t>TRISHUL CONSTRUCTIONS,8252940655</t>
  </si>
  <si>
    <t>USSS-207(C)</t>
  </si>
  <si>
    <t>MS Hari</t>
  </si>
  <si>
    <t>USSS-208</t>
  </si>
  <si>
    <t>MS Bela sringarmoti</t>
  </si>
  <si>
    <t>USSS-209</t>
  </si>
  <si>
    <t>MS Lalganj</t>
  </si>
  <si>
    <t>USSS-210</t>
  </si>
  <si>
    <t>MS Basbitti</t>
  </si>
  <si>
    <t>MS kaliganj</t>
  </si>
  <si>
    <t>USSS-211(A)</t>
  </si>
  <si>
    <t>Durga MS Laharnia</t>
  </si>
  <si>
    <t>USSS-211(B)</t>
  </si>
  <si>
    <t>MS Parsa Garhi</t>
  </si>
  <si>
    <t>Madan Kumar singh</t>
  </si>
  <si>
    <t>USSS-211(C)</t>
  </si>
  <si>
    <t>MS Mogla Ghat nandana</t>
  </si>
  <si>
    <t>MS ALAM CONSTRUCTION WORKS AND COMPANY, 9199574775, 9472103786</t>
  </si>
  <si>
    <t>USSS-21</t>
  </si>
  <si>
    <t>ewaxsj</t>
  </si>
  <si>
    <t>Middle School Harinmar Bishunpur</t>
  </si>
  <si>
    <t>Middle School Manik Mandal Tola</t>
  </si>
  <si>
    <t>Middle School Kalyanpur</t>
  </si>
  <si>
    <t>Middle School Teghara</t>
  </si>
  <si>
    <t>Middle School Dhudhaladih</t>
  </si>
  <si>
    <t>USSS-22</t>
  </si>
  <si>
    <t>Middle School Ramcharit Maidan</t>
  </si>
  <si>
    <t>Middle School Madhura</t>
  </si>
  <si>
    <t>Middle School, Dhobai</t>
  </si>
  <si>
    <t>Middle School Nabgoi</t>
  </si>
  <si>
    <t>USSS-23</t>
  </si>
  <si>
    <t>y[khljk;</t>
  </si>
  <si>
    <t>Middle School, Bahachha</t>
  </si>
  <si>
    <t>SUGEET KUMAR,9504681342</t>
  </si>
  <si>
    <t>Middle School Tarhari</t>
  </si>
  <si>
    <t>Middle School Nongarh</t>
  </si>
  <si>
    <t>Upgraded Middle School Surari</t>
  </si>
  <si>
    <t>USSS-24</t>
  </si>
  <si>
    <t>Upgraded Middle School Bihraura</t>
  </si>
  <si>
    <t>Middle School Pokhrama</t>
  </si>
  <si>
    <t>Upgraded Middle School Dhoni Kundi</t>
  </si>
  <si>
    <t>USSS-25</t>
  </si>
  <si>
    <t>'ks[kiqjk</t>
  </si>
  <si>
    <t>Middle School, Akrama</t>
  </si>
  <si>
    <t>Epitome Construction Pvt Ltd,8935825344</t>
  </si>
  <si>
    <t>Upgraded Middle School, Diha</t>
  </si>
  <si>
    <t>Middle School, Kutout</t>
  </si>
  <si>
    <t>USSS-45</t>
  </si>
  <si>
    <t>tewbZ</t>
  </si>
  <si>
    <t>Upgraded Middle School, Harla</t>
  </si>
  <si>
    <t>Middle School, Kairakado</t>
  </si>
  <si>
    <t>Middle School, Shobhakhan</t>
  </si>
  <si>
    <t>Middle School, Abgila Chourasa</t>
  </si>
  <si>
    <t>USSS-47</t>
  </si>
  <si>
    <t>Munger</t>
  </si>
  <si>
    <t>Birpur</t>
  </si>
  <si>
    <t>Middle School Parra</t>
  </si>
  <si>
    <t>Bakhari</t>
  </si>
  <si>
    <t>Middle School Lauchhe</t>
  </si>
  <si>
    <t>Middle School Kharmauli</t>
  </si>
  <si>
    <t>Sahebpur Kamal</t>
  </si>
  <si>
    <t>Middle School Hira Tol</t>
  </si>
  <si>
    <t>Mansurchak</t>
  </si>
  <si>
    <t>Middle School Makdhampur</t>
  </si>
  <si>
    <t>USSS-48</t>
  </si>
  <si>
    <t>Begusarai</t>
  </si>
  <si>
    <t>Middle School Akaha</t>
  </si>
  <si>
    <t>Middle School Bhitsari</t>
  </si>
  <si>
    <t>USSS -124(A)</t>
  </si>
  <si>
    <t>Khaira</t>
  </si>
  <si>
    <t>M S Bujhayat</t>
  </si>
  <si>
    <t>ASHOK AND CO NIVAS PVT LTD,9006613016</t>
  </si>
  <si>
    <t>USSS -124(B)</t>
  </si>
  <si>
    <t>M.S Ghari Bishanpur</t>
  </si>
  <si>
    <t>USSS -124(C)</t>
  </si>
  <si>
    <t>M S Ghari</t>
  </si>
  <si>
    <t>USSS-125(A)</t>
  </si>
  <si>
    <t>Chakai</t>
  </si>
  <si>
    <t>M S Saron</t>
  </si>
  <si>
    <t>SUDHIR     KUMAR,9973392397</t>
  </si>
  <si>
    <t>USSS-125(B)</t>
  </si>
  <si>
    <t>M S Kiyajori</t>
  </si>
  <si>
    <t>USSS-125(C)</t>
  </si>
  <si>
    <t>M S Bamdah</t>
  </si>
  <si>
    <t>AGRAGAMI INDIA CONSTRUCTION PRIVATE LIMITED,9939029899</t>
  </si>
  <si>
    <t>USSS-125(D)</t>
  </si>
  <si>
    <t>M S Kewal</t>
  </si>
  <si>
    <t>USSS-126(A)</t>
  </si>
  <si>
    <t>URaktrohaniya</t>
  </si>
  <si>
    <t>RAJENDRA KUMAR,9939195777</t>
  </si>
  <si>
    <t>USSS-126(B)</t>
  </si>
  <si>
    <t>M S Sarebad</t>
  </si>
  <si>
    <t>USSS-126(C)</t>
  </si>
  <si>
    <t>M S Agahra</t>
  </si>
  <si>
    <t>USSS-126(D)</t>
  </si>
  <si>
    <t>M.S Charkapathar</t>
  </si>
  <si>
    <t>USSS-127(A)</t>
  </si>
  <si>
    <t>teqbZ</t>
  </si>
  <si>
    <t>M .S. Sewa</t>
  </si>
  <si>
    <t>USSS-127(B)</t>
  </si>
  <si>
    <t>M,S,KEWAL</t>
  </si>
  <si>
    <t>USSS-128</t>
  </si>
  <si>
    <t>M S Borwa</t>
  </si>
  <si>
    <t>RAJENDRA KUMAR9939195777,</t>
  </si>
  <si>
    <t>U M S Chapa</t>
  </si>
  <si>
    <t>USSS-129(A)</t>
  </si>
  <si>
    <t>U M S Hathiyawar Taljhari</t>
  </si>
  <si>
    <t>USSS-129(B)</t>
  </si>
  <si>
    <t>U M S Taliyadih</t>
  </si>
  <si>
    <t>USSS-129(C)</t>
  </si>
  <si>
    <t>U M S Bela</t>
  </si>
  <si>
    <t>MUKESH  KUMAR,9973462715</t>
  </si>
  <si>
    <t>USSS-129(D)</t>
  </si>
  <si>
    <t>U M S Karra</t>
  </si>
  <si>
    <t>USSS-151</t>
  </si>
  <si>
    <t>U M S Singhaul Tetariaya</t>
  </si>
  <si>
    <t>ASHOK KUMAR SINGH, 8969398786</t>
  </si>
  <si>
    <t>MANGLAM CONSTRUCTION, 7631507878</t>
  </si>
  <si>
    <t>USSS-4</t>
  </si>
  <si>
    <t>lhrke&lt;+h</t>
  </si>
  <si>
    <t>Middle School Sutihara</t>
  </si>
  <si>
    <t>Middle School Bhantawari</t>
  </si>
  <si>
    <t>Middle School Rajwara</t>
  </si>
  <si>
    <t>USSS-12</t>
  </si>
  <si>
    <t>eqt¶Qjiqj</t>
  </si>
  <si>
    <t>Middle School Bariyarpur</t>
  </si>
  <si>
    <t>S R CONSTRUCTIONS PVT LTD,7739441850</t>
  </si>
  <si>
    <t>Middle School Dhabauli</t>
  </si>
  <si>
    <t>Middle School Lakhanpur</t>
  </si>
  <si>
    <t>USSS-13</t>
  </si>
  <si>
    <t>Middle School Bhatauna</t>
  </si>
  <si>
    <t>Middle School Sirkohiya</t>
  </si>
  <si>
    <t>USSS-15</t>
  </si>
  <si>
    <t>oS'kkyh</t>
  </si>
  <si>
    <t>Upgraded Middle School Panapur Silaut</t>
  </si>
  <si>
    <t>Upgraded Middle School Totha</t>
  </si>
  <si>
    <t>Middle School Shital Bhakurhar</t>
  </si>
  <si>
    <t>USSS-200</t>
  </si>
  <si>
    <t>USSS-201</t>
  </si>
  <si>
    <t>M.S. Indarwa-1</t>
  </si>
  <si>
    <t>RANJEETPUR CONSTRUCTIONS PRIVATE LIMITED,9334329734</t>
  </si>
  <si>
    <t>USSS-202(A)</t>
  </si>
  <si>
    <t>M.S.Mahuawa</t>
  </si>
  <si>
    <t>USSS-202(B)</t>
  </si>
  <si>
    <t>M.S.Ghaghara Bazar</t>
  </si>
  <si>
    <t>MANOJ KUMAR AZAD,9431636894</t>
  </si>
  <si>
    <t>USSS-203(A)</t>
  </si>
  <si>
    <t>M.S.Banaul</t>
  </si>
  <si>
    <t>AMRESH KUMAR,9525120333</t>
  </si>
  <si>
    <t>USSS-203(B)</t>
  </si>
  <si>
    <t>M.S.Mahisautha</t>
  </si>
  <si>
    <t>AKHILESH KUMAR CHAUDHARI,9431415700</t>
  </si>
  <si>
    <t>USSS-212</t>
  </si>
  <si>
    <t>Gov.M.S.Baksama</t>
  </si>
  <si>
    <t>USSS-213</t>
  </si>
  <si>
    <t>MS Ajijpur Chande</t>
  </si>
  <si>
    <t>RANA CONSTRUCTION, 9334104328</t>
  </si>
  <si>
    <t>USSS-1</t>
  </si>
  <si>
    <t>Govt. Middle School Kumhiya</t>
  </si>
  <si>
    <t>Middle School Panchgawa</t>
  </si>
  <si>
    <t>Middle School Donwar</t>
  </si>
  <si>
    <t>Ugraded middle school malahi tola</t>
  </si>
  <si>
    <t>USSS-2</t>
  </si>
  <si>
    <t>iwohZ pEikj.k</t>
  </si>
  <si>
    <t>Middle School Mali</t>
  </si>
  <si>
    <t>Middle School Chand parsa</t>
  </si>
  <si>
    <t>Middle School Sitalpur</t>
  </si>
  <si>
    <t>USSS-3</t>
  </si>
  <si>
    <t>f'kogj</t>
  </si>
  <si>
    <t>Middle School Dhankaul</t>
  </si>
  <si>
    <t>Middle School Narayanpur</t>
  </si>
  <si>
    <t>Middle School Khairadarp</t>
  </si>
  <si>
    <t xml:space="preserve"> USSS-164(A)</t>
  </si>
  <si>
    <t>Chanpatia</t>
  </si>
  <si>
    <t>UMS Laukaria</t>
  </si>
  <si>
    <t>MADHU ANAND CONSTRUCTION PVT LTD,9006671588</t>
  </si>
  <si>
    <t xml:space="preserve"> USSS-164(B)</t>
  </si>
  <si>
    <t>MS Barharawa</t>
  </si>
  <si>
    <t>Sanjay Kumar Jha</t>
  </si>
  <si>
    <t>USSS-165</t>
  </si>
  <si>
    <t>UMS Kaulapur Bazar</t>
  </si>
  <si>
    <t>USSS-166</t>
  </si>
  <si>
    <t>MS Ojhwalia</t>
  </si>
  <si>
    <t>IRFAN AKHTAR,9162628011</t>
  </si>
  <si>
    <t>USSS-167</t>
  </si>
  <si>
    <t>MS Birawa</t>
  </si>
  <si>
    <t>USSS-168</t>
  </si>
  <si>
    <t>UMS Bathuwaria</t>
  </si>
  <si>
    <t>SHARDA CHANDEL CONTRACT PVT,8986283451</t>
  </si>
  <si>
    <t>USSS-169</t>
  </si>
  <si>
    <t>MS Gonauli</t>
  </si>
  <si>
    <t>UMS Jawaharpur</t>
  </si>
  <si>
    <t>USSS-170</t>
  </si>
  <si>
    <t>UMS Ghagwa Rupahi</t>
  </si>
  <si>
    <t>USSS-171</t>
  </si>
  <si>
    <t>UMS Madhubani</t>
  </si>
  <si>
    <t>USSS-172</t>
  </si>
  <si>
    <t>UMS Sugha Bhawanipur</t>
  </si>
  <si>
    <t>USSS-173</t>
  </si>
  <si>
    <t>UMS Pipra Colony</t>
  </si>
  <si>
    <t>MS C S CONSTRUCTION,</t>
  </si>
  <si>
    <t>MS Semri Dumari</t>
  </si>
  <si>
    <t>UMS Turkaulia</t>
  </si>
  <si>
    <t>USSS-174(A)</t>
  </si>
  <si>
    <t>UMS Sujnahi Ghorahawa</t>
  </si>
  <si>
    <t>USSS-174(B)</t>
  </si>
  <si>
    <t>UMS Parsauni</t>
  </si>
  <si>
    <t>USSS-175</t>
  </si>
  <si>
    <t>UMS Pokhariya</t>
  </si>
  <si>
    <t>RADHIKA CONSTRUCTION CO7739855654,</t>
  </si>
  <si>
    <t>USSS-176</t>
  </si>
  <si>
    <t>GMS Ajgarwa</t>
  </si>
  <si>
    <t>USSS-177</t>
  </si>
  <si>
    <t>GMS Bankatwa (Boys)</t>
  </si>
  <si>
    <t>GMS Inarwa Phulwar</t>
  </si>
  <si>
    <t>USSS-178</t>
  </si>
  <si>
    <t>UMS Dharharwa</t>
  </si>
  <si>
    <t>USSS-179</t>
  </si>
  <si>
    <t>GMS Tonwa</t>
  </si>
  <si>
    <t>USSS-180</t>
  </si>
  <si>
    <t>GMS Murarpur</t>
  </si>
  <si>
    <t>RAJNISH  KUMAR  SINGH</t>
  </si>
  <si>
    <t>GMS Bhada</t>
  </si>
  <si>
    <t>USSS-181</t>
  </si>
  <si>
    <t>UMS Dhekaha Math</t>
  </si>
  <si>
    <t>USSS-182</t>
  </si>
  <si>
    <t>GMS Majhar</t>
  </si>
  <si>
    <t>USSS-183</t>
  </si>
  <si>
    <t>GMS Narha Panapur</t>
  </si>
  <si>
    <t>DINESH GUPTA,</t>
  </si>
  <si>
    <t>USSS-199</t>
  </si>
  <si>
    <t>M/S Shyampur</t>
  </si>
  <si>
    <t>VIKASH    KUMAR   GUPTA, 8084876850</t>
  </si>
  <si>
    <t>ANANTA CONSTRUCTION COMPANY, 7739855654</t>
  </si>
  <si>
    <t>DESHBANDHU KUMAR SINGH, 7739855654</t>
  </si>
  <si>
    <t>DHANANJAY KUMAR PANDEY, 9955002717</t>
  </si>
  <si>
    <t>SHAKAL DEO MISHRA, 9006385958</t>
  </si>
  <si>
    <t>SHARDA CHANDEL CONTRACT PVT, 8986283451</t>
  </si>
  <si>
    <t>MS SARASWATI COMPANY, 9431491241</t>
  </si>
  <si>
    <t>ASIANA CONSTRACT PVT LTD, 9431088485</t>
  </si>
  <si>
    <t>USSS-5</t>
  </si>
  <si>
    <t>e/kqcuh</t>
  </si>
  <si>
    <t>Govt. Middle School Rudrapur</t>
  </si>
  <si>
    <t>Kamlesh Kumar  934808205</t>
  </si>
  <si>
    <t>Govt. Middle School Bhatra Ghat</t>
  </si>
  <si>
    <t>USSS-11</t>
  </si>
  <si>
    <t>Upgraded Middle School Raj kharwar</t>
  </si>
  <si>
    <t>Upgraded Middle School Tilkeshwar Sthan</t>
  </si>
  <si>
    <t>Upgraded Middle School Raipur</t>
  </si>
  <si>
    <t>USSS-16</t>
  </si>
  <si>
    <t>leLrhiqj</t>
  </si>
  <si>
    <t>Middle School Isar Tola</t>
  </si>
  <si>
    <t>USSS-114</t>
  </si>
  <si>
    <t>U.M.S. Kaji Bahera</t>
  </si>
  <si>
    <t>SANJAY KUMAR</t>
  </si>
  <si>
    <t>M.S. Basant</t>
  </si>
  <si>
    <t>USSS-115</t>
  </si>
  <si>
    <t>M.S. Ghosrama</t>
  </si>
  <si>
    <t>M.S. Basatpur</t>
  </si>
  <si>
    <t>M.S. Dagarsam</t>
  </si>
  <si>
    <t>USSS-117</t>
  </si>
  <si>
    <t>M.S. Kankpur</t>
  </si>
  <si>
    <t>USSS-118</t>
  </si>
  <si>
    <t>U.M.S. Ganaun</t>
  </si>
  <si>
    <t>USSS-119(A)</t>
  </si>
  <si>
    <t>M.S. Kahuaa</t>
  </si>
  <si>
    <t>USSS-119(B)</t>
  </si>
  <si>
    <t>M.S. Tarbara Ganaura</t>
  </si>
  <si>
    <t>USSS-120</t>
  </si>
  <si>
    <t>U.M.S. Basuara</t>
  </si>
  <si>
    <t>U.M.S. Godhiyari</t>
  </si>
  <si>
    <t>U.M.S. Narsara</t>
  </si>
  <si>
    <t>USSS-121</t>
  </si>
  <si>
    <t>U.M.S. Kathra</t>
  </si>
  <si>
    <t>USSS-122</t>
  </si>
  <si>
    <t>M.S Kothram</t>
  </si>
  <si>
    <t>USSS-156</t>
  </si>
  <si>
    <t xml:space="preserve">Middle School Nagwas </t>
  </si>
  <si>
    <t>USSS-157</t>
  </si>
  <si>
    <t xml:space="preserve">Middle School Gaudhol </t>
  </si>
  <si>
    <t>USSS-158(A)</t>
  </si>
  <si>
    <t xml:space="preserve">Middle School Majhaura </t>
  </si>
  <si>
    <t>USSS-158(B)</t>
  </si>
  <si>
    <t xml:space="preserve">Middle School Amhi </t>
  </si>
  <si>
    <t>USSS-159</t>
  </si>
  <si>
    <t>Middle School Gobraura</t>
  </si>
  <si>
    <t>USSS-160(A)</t>
  </si>
  <si>
    <t xml:space="preserve">Middle School Kurso </t>
  </si>
  <si>
    <t>MAA VASUNDHARA CONSTRUCTION,9006650591</t>
  </si>
  <si>
    <t>USSS-160(B)</t>
  </si>
  <si>
    <t xml:space="preserve">UPS Middle School Basipatti  </t>
  </si>
  <si>
    <t>USSS-161(A)</t>
  </si>
  <si>
    <t xml:space="preserve">Middle School  Basuki </t>
  </si>
  <si>
    <t>USSS-161(B)</t>
  </si>
  <si>
    <t xml:space="preserve">Middle School Sujatpur </t>
  </si>
  <si>
    <t>USSS-161(C)</t>
  </si>
  <si>
    <t xml:space="preserve">Middle School  Trimuhan </t>
  </si>
  <si>
    <t>USSS-198</t>
  </si>
  <si>
    <t>Middle School Pulhara</t>
  </si>
  <si>
    <t>KAMLESH KUMAR, 9334808205</t>
  </si>
  <si>
    <t>SUBODH  KUMAR, 9973164105</t>
  </si>
  <si>
    <t>SATISH KUMAR, 8294867362</t>
  </si>
  <si>
    <t>SHASHI KUMAR DEO, 9934640530</t>
  </si>
  <si>
    <t>VAISHALI CONSTRUCTION, 9430483150</t>
  </si>
  <si>
    <t>S K CONSTRUCTION AND COMPANY, 9471006199</t>
  </si>
  <si>
    <t>MALTI SINGH, 9471641892</t>
  </si>
  <si>
    <t>USSS-14</t>
  </si>
  <si>
    <t>lhoku</t>
  </si>
  <si>
    <t>Middle School Sahadulpur</t>
  </si>
  <si>
    <t>SHIV SHANKAR SINGH CONTRACT PVT LTD</t>
  </si>
  <si>
    <t>Middle School Gamiyar</t>
  </si>
  <si>
    <t>Middle School Daraunda</t>
  </si>
  <si>
    <t>Middle School, Baluya</t>
  </si>
  <si>
    <t>Middle School Barka Manjha</t>
  </si>
  <si>
    <t>USSS-46</t>
  </si>
  <si>
    <t>Middle School Sikatiya</t>
  </si>
  <si>
    <t>Middle School Kilpur</t>
  </si>
  <si>
    <t>Middle School Pratapur</t>
  </si>
  <si>
    <t>Middle School Shivpur Sakra</t>
  </si>
  <si>
    <t>Middle School Balaipur</t>
  </si>
  <si>
    <t>SHRI CHANDRA MOULESHWAR, 9931911023</t>
  </si>
  <si>
    <t>ASHIS RANJAN, 9931215326</t>
  </si>
  <si>
    <t>MD RAIS KHAN, 9973622799</t>
  </si>
  <si>
    <t>SURENDRA KUMAR, 9934447377</t>
  </si>
  <si>
    <t>RAVI JALAN, 9546109122</t>
  </si>
  <si>
    <t>SANJAY KUMAR SINGH, 9973456006</t>
  </si>
  <si>
    <t>M/S A K CHOUDHARY, 9470166345</t>
  </si>
  <si>
    <t>Mithlesh Kumar Singh, 9931471924</t>
  </si>
  <si>
    <t>MANOJ SINGH, 9939822131,  7033944511</t>
  </si>
  <si>
    <t>MS MATESHWARI CONSTRUCTION, 7766886737</t>
  </si>
  <si>
    <t>SUNITA DEVI, 9162524068</t>
  </si>
  <si>
    <t>YOGENDRA PRASAD YADAV, 9631856613</t>
  </si>
  <si>
    <t>Ashok Kumar, 9431091558</t>
  </si>
  <si>
    <t>PRIYA RANJAN, 9931546525</t>
  </si>
  <si>
    <t>AKASH KUMAR, 9334362048</t>
  </si>
  <si>
    <t>Date:-31.05.2015</t>
  </si>
  <si>
    <t>Encrochment</t>
  </si>
  <si>
    <t>Madhav Construction, Darbhanga</t>
  </si>
  <si>
    <t>USSS-116 (A)</t>
  </si>
  <si>
    <t>USSS-116 (B)</t>
  </si>
  <si>
    <t>Sanjay Kumar</t>
  </si>
  <si>
    <t>Cancel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</si>
</sst>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रु&quot;\ * #,##0.00_ ;_ &quot;रु&quot;\ * \-#,##0.00_ ;_ &quot;रु&quot;\ * &quot;-&quot;??_ ;_ @_ "/>
    <numFmt numFmtId="165" formatCode="_ * #,##0.00_ ;_ * \-#,##0.00_ ;_ * &quot;-&quot;??_ ;_ @_ "/>
    <numFmt numFmtId="166" formatCode="0.0"/>
    <numFmt numFmtId="167" formatCode="&quot;Rs.&quot;\ #,##0;&quot;Rs.&quot;\ \-#,##0"/>
    <numFmt numFmtId="168" formatCode="_ &quot;Rs.&quot;\ * #,##0.00_ ;_ &quot;Rs.&quot;\ * \-#,##0.00_ ;_ &quot;Rs.&quot;\ * &quot;-&quot;??_ ;_ @_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2"/>
      <color theme="1"/>
      <name val="Kruti Dev 160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0" tint="-0.499984740745262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1"/>
      <name val="Kruti Dev 010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Times New Roman"/>
      <family val="1"/>
    </font>
    <font>
      <sz val="12"/>
      <name val="Kruti Dev 010"/>
    </font>
    <font>
      <sz val="13"/>
      <name val="Kruti Dev 010"/>
    </font>
    <font>
      <sz val="10"/>
      <name val="Calibri"/>
      <family val="2"/>
      <scheme val="minor"/>
    </font>
    <font>
      <sz val="11"/>
      <color theme="0" tint="-0.499984740745262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5"/>
      <color theme="0" tint="-4.9989318521683403E-2"/>
      <name val="Times New Roman"/>
      <family val="1"/>
    </font>
    <font>
      <sz val="11"/>
      <color theme="0" tint="-4.9989318521683403E-2"/>
      <name val="Times New Roman"/>
      <family val="1"/>
    </font>
    <font>
      <sz val="5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3" fillId="3" borderId="1" xfId="0" applyFont="1" applyFill="1" applyBorder="1"/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/>
    <xf numFmtId="0" fontId="23" fillId="3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4" fontId="33" fillId="0" borderId="1" xfId="1" applyFont="1" applyFill="1" applyBorder="1" applyAlignment="1">
      <alignment horizontal="center" vertical="center" textRotation="90" wrapText="1"/>
    </xf>
    <xf numFmtId="0" fontId="34" fillId="0" borderId="1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0" fillId="0" borderId="0" xfId="0" applyFill="1"/>
    <xf numFmtId="0" fontId="3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1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5" xfId="1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2" fontId="39" fillId="0" borderId="5" xfId="0" applyNumberFormat="1" applyFont="1" applyBorder="1" applyAlignment="1">
      <alignment wrapText="1"/>
    </xf>
    <xf numFmtId="0" fontId="39" fillId="0" borderId="5" xfId="0" applyFont="1" applyBorder="1"/>
    <xf numFmtId="0" fontId="39" fillId="0" borderId="5" xfId="0" applyFont="1" applyBorder="1" applyAlignment="1">
      <alignment horizontal="center"/>
    </xf>
    <xf numFmtId="0" fontId="39" fillId="0" borderId="5" xfId="0" applyFont="1" applyBorder="1" applyAlignment="1">
      <alignment horizontal="center" vertical="center"/>
    </xf>
    <xf numFmtId="0" fontId="39" fillId="0" borderId="0" xfId="0" applyFont="1"/>
    <xf numFmtId="0" fontId="40" fillId="0" borderId="5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wrapText="1"/>
    </xf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9" fillId="3" borderId="1" xfId="0" applyFont="1" applyFill="1" applyBorder="1"/>
    <xf numFmtId="0" fontId="38" fillId="0" borderId="1" xfId="0" applyFont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9" fillId="0" borderId="4" xfId="0" applyFont="1" applyBorder="1"/>
    <xf numFmtId="0" fontId="39" fillId="0" borderId="1" xfId="0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2" fontId="38" fillId="0" borderId="7" xfId="0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31" fillId="2" borderId="1" xfId="1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46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6" fillId="3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6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4" borderId="1" xfId="0" applyFill="1" applyBorder="1"/>
    <xf numFmtId="0" fontId="36" fillId="0" borderId="1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4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0" fillId="4" borderId="1" xfId="0" applyFont="1" applyFill="1" applyBorder="1" applyAlignment="1">
      <alignment wrapText="1"/>
    </xf>
    <xf numFmtId="0" fontId="50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0" fillId="2" borderId="1" xfId="1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7" fillId="2" borderId="1" xfId="10" applyFont="1" applyFill="1" applyBorder="1" applyAlignment="1">
      <alignment horizontal="center" vertical="center" wrapText="1"/>
    </xf>
    <xf numFmtId="0" fontId="0" fillId="0" borderId="1" xfId="10" applyFont="1" applyFill="1" applyBorder="1" applyAlignment="1">
      <alignment vertical="center" wrapText="1"/>
    </xf>
    <xf numFmtId="0" fontId="0" fillId="2" borderId="1" xfId="1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0" fillId="0" borderId="5" xfId="0" applyBorder="1" applyAlignment="1">
      <alignment horizontal="right"/>
    </xf>
    <xf numFmtId="2" fontId="0" fillId="0" borderId="1" xfId="0" applyNumberFormat="1" applyBorder="1"/>
    <xf numFmtId="0" fontId="7" fillId="0" borderId="5" xfId="0" applyFont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3" fillId="4" borderId="1" xfId="0" applyFont="1" applyFill="1" applyBorder="1"/>
    <xf numFmtId="0" fontId="52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5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32" fillId="0" borderId="1" xfId="0" applyFont="1" applyFill="1" applyBorder="1" applyAlignment="1">
      <alignment vertical="center" wrapText="1"/>
    </xf>
    <xf numFmtId="0" fontId="35" fillId="0" borderId="5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0" fontId="23" fillId="0" borderId="1" xfId="0" applyFont="1" applyBorder="1"/>
    <xf numFmtId="0" fontId="23" fillId="0" borderId="5" xfId="0" applyFont="1" applyBorder="1"/>
    <xf numFmtId="0" fontId="56" fillId="0" borderId="1" xfId="0" applyFont="1" applyBorder="1" applyAlignment="1">
      <alignment horizontal="center" vertical="center" wrapText="1"/>
    </xf>
    <xf numFmtId="2" fontId="0" fillId="0" borderId="5" xfId="0" applyNumberFormat="1" applyBorder="1"/>
    <xf numFmtId="0" fontId="0" fillId="0" borderId="5" xfId="0" applyBorder="1" applyAlignment="1">
      <alignment wrapText="1"/>
    </xf>
    <xf numFmtId="0" fontId="3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6" fillId="5" borderId="1" xfId="0" applyFont="1" applyFill="1" applyBorder="1"/>
    <xf numFmtId="0" fontId="0" fillId="0" borderId="1" xfId="0" applyBorder="1" applyAlignment="1">
      <alignment horizontal="left" vertical="center" wrapText="1"/>
    </xf>
    <xf numFmtId="0" fontId="1" fillId="0" borderId="1" xfId="1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wrapText="1"/>
    </xf>
    <xf numFmtId="44" fontId="10" fillId="0" borderId="1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4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2" fillId="0" borderId="6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49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left"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0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2" borderId="1" xfId="0" applyFont="1" applyFill="1" applyBorder="1"/>
    <xf numFmtId="0" fontId="23" fillId="0" borderId="0" xfId="0" applyFont="1"/>
    <xf numFmtId="0" fontId="57" fillId="3" borderId="5" xfId="0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58" fillId="5" borderId="1" xfId="0" applyNumberFormat="1" applyFont="1" applyFill="1" applyBorder="1" applyAlignment="1">
      <alignment horizontal="center" vertical="center" wrapText="1"/>
    </xf>
    <xf numFmtId="1" fontId="59" fillId="5" borderId="1" xfId="0" applyNumberFormat="1" applyFont="1" applyFill="1" applyBorder="1" applyAlignment="1">
      <alignment horizontal="right" vertical="center" wrapText="1"/>
    </xf>
    <xf numFmtId="0" fontId="60" fillId="5" borderId="1" xfId="0" applyFont="1" applyFill="1" applyBorder="1" applyAlignment="1">
      <alignment horizontal="left"/>
    </xf>
    <xf numFmtId="0" fontId="50" fillId="5" borderId="1" xfId="0" applyFont="1" applyFill="1" applyBorder="1" applyAlignment="1">
      <alignment horizontal="right"/>
    </xf>
    <xf numFmtId="44" fontId="58" fillId="5" borderId="1" xfId="16" applyNumberFormat="1" applyFont="1" applyFill="1" applyBorder="1" applyAlignment="1">
      <alignment horizontal="center" vertical="center" wrapText="1"/>
    </xf>
    <xf numFmtId="37" fontId="58" fillId="5" borderId="1" xfId="16" applyNumberFormat="1" applyFont="1" applyFill="1" applyBorder="1" applyAlignment="1">
      <alignment horizontal="center" vertical="center" wrapText="1"/>
    </xf>
  </cellXfs>
  <cellStyles count="22">
    <cellStyle name="Comma 2" xfId="11"/>
    <cellStyle name="Comma 2 2" xfId="12"/>
    <cellStyle name="Currency" xfId="1" builtinId="4"/>
    <cellStyle name="Currency 11" xfId="13"/>
    <cellStyle name="Currency 12" xfId="14"/>
    <cellStyle name="Currency 2" xfId="15"/>
    <cellStyle name="Currency 2 2" xfId="16"/>
    <cellStyle name="Currency 2 2 2" xfId="17"/>
    <cellStyle name="Currency 2 2 3" xfId="18"/>
    <cellStyle name="Currency 2 3" xfId="19"/>
    <cellStyle name="Currency 2 4" xfId="20"/>
    <cellStyle name="Currency 3" xfId="21"/>
    <cellStyle name="Normal" xfId="0" builtinId="0"/>
    <cellStyle name="Normal 2" xfId="2"/>
    <cellStyle name="Normal 2 2" xfId="10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X18"/>
  <sheetViews>
    <sheetView tabSelected="1" view="pageBreakPreview" topLeftCell="A2" zoomScaleNormal="96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L16" sqref="L16"/>
    </sheetView>
  </sheetViews>
  <sheetFormatPr defaultRowHeight="15"/>
  <cols>
    <col min="1" max="1" width="3.85546875" style="14" customWidth="1"/>
    <col min="2" max="2" width="15.710937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7" width="4.7109375" customWidth="1"/>
    <col min="18" max="20" width="5.7109375" customWidth="1"/>
    <col min="21" max="21" width="10.7109375" customWidth="1"/>
    <col min="22" max="22" width="14.140625" customWidth="1"/>
    <col min="23" max="23" width="10.140625" customWidth="1"/>
    <col min="24" max="24" width="9.140625" customWidth="1"/>
  </cols>
  <sheetData>
    <row r="2" spans="1:24">
      <c r="A2" s="370" t="s">
        <v>18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3" spans="1:24">
      <c r="A3" s="350" t="s">
        <v>230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1" t="s">
        <v>821</v>
      </c>
      <c r="V3" s="352"/>
    </row>
    <row r="4" spans="1:24" ht="15" customHeight="1">
      <c r="A4" s="356" t="s">
        <v>0</v>
      </c>
      <c r="B4" s="355" t="s">
        <v>21</v>
      </c>
      <c r="C4" s="355" t="s">
        <v>22</v>
      </c>
      <c r="D4" s="373" t="s">
        <v>29</v>
      </c>
      <c r="E4" s="374"/>
      <c r="F4" s="375"/>
      <c r="G4" s="373" t="s">
        <v>25</v>
      </c>
      <c r="H4" s="374"/>
      <c r="I4" s="375"/>
      <c r="J4" s="357" t="s">
        <v>15</v>
      </c>
      <c r="K4" s="357"/>
      <c r="L4" s="357"/>
      <c r="M4" s="357"/>
      <c r="N4" s="357"/>
      <c r="O4" s="357"/>
      <c r="P4" s="357"/>
      <c r="Q4" s="358"/>
      <c r="R4" s="359" t="s">
        <v>28</v>
      </c>
      <c r="S4" s="357"/>
      <c r="T4" s="358"/>
      <c r="U4" s="360" t="s">
        <v>47</v>
      </c>
      <c r="V4" s="363" t="s">
        <v>13</v>
      </c>
    </row>
    <row r="5" spans="1:24" ht="24.75" customHeight="1">
      <c r="A5" s="356"/>
      <c r="B5" s="355"/>
      <c r="C5" s="355"/>
      <c r="D5" s="353" t="s">
        <v>23</v>
      </c>
      <c r="E5" s="353" t="s">
        <v>26</v>
      </c>
      <c r="F5" s="353" t="s">
        <v>24</v>
      </c>
      <c r="G5" s="353" t="s">
        <v>23</v>
      </c>
      <c r="H5" s="353" t="s">
        <v>26</v>
      </c>
      <c r="I5" s="353" t="s">
        <v>24</v>
      </c>
      <c r="J5" s="366" t="s">
        <v>14</v>
      </c>
      <c r="K5" s="353" t="s">
        <v>9</v>
      </c>
      <c r="L5" s="353" t="s">
        <v>8</v>
      </c>
      <c r="M5" s="373" t="s">
        <v>16</v>
      </c>
      <c r="N5" s="374"/>
      <c r="O5" s="373" t="s">
        <v>17</v>
      </c>
      <c r="P5" s="374"/>
      <c r="Q5" s="353" t="s">
        <v>12</v>
      </c>
      <c r="R5" s="371" t="s">
        <v>6</v>
      </c>
      <c r="S5" s="371" t="s">
        <v>27</v>
      </c>
      <c r="T5" s="371" t="s">
        <v>7</v>
      </c>
      <c r="U5" s="361"/>
      <c r="V5" s="364"/>
    </row>
    <row r="6" spans="1:24" ht="39.75" customHeight="1">
      <c r="A6" s="356"/>
      <c r="B6" s="355"/>
      <c r="C6" s="355"/>
      <c r="D6" s="354"/>
      <c r="E6" s="354"/>
      <c r="F6" s="354"/>
      <c r="G6" s="354"/>
      <c r="H6" s="354"/>
      <c r="I6" s="354"/>
      <c r="J6" s="367"/>
      <c r="K6" s="354"/>
      <c r="L6" s="354"/>
      <c r="M6" s="4" t="s">
        <v>10</v>
      </c>
      <c r="N6" s="4" t="s">
        <v>11</v>
      </c>
      <c r="O6" s="4" t="s">
        <v>10</v>
      </c>
      <c r="P6" s="4" t="s">
        <v>11</v>
      </c>
      <c r="Q6" s="354"/>
      <c r="R6" s="372"/>
      <c r="S6" s="372"/>
      <c r="T6" s="372"/>
      <c r="U6" s="362"/>
      <c r="V6" s="365"/>
      <c r="X6" t="s">
        <v>30</v>
      </c>
    </row>
    <row r="7" spans="1:24" ht="54.95" customHeight="1">
      <c r="A7" s="75">
        <v>1</v>
      </c>
      <c r="B7" s="86" t="s">
        <v>63</v>
      </c>
      <c r="C7" s="116" t="s">
        <v>90</v>
      </c>
      <c r="D7" s="5">
        <f>'Patna (East)'!A25</f>
        <v>5</v>
      </c>
      <c r="E7" s="5">
        <f>'Patna (East)'!E31</f>
        <v>23</v>
      </c>
      <c r="F7" s="89">
        <f>'Patna (East)'!J31</f>
        <v>0</v>
      </c>
      <c r="G7" s="75">
        <f>D7-5</f>
        <v>0</v>
      </c>
      <c r="H7" s="5">
        <f>E7-23</f>
        <v>0</v>
      </c>
      <c r="I7" s="90">
        <f>F7</f>
        <v>0</v>
      </c>
      <c r="J7" s="75">
        <f>'Patna (East)'!N31</f>
        <v>0</v>
      </c>
      <c r="K7" s="75">
        <f>'Patna (East)'!O31</f>
        <v>0</v>
      </c>
      <c r="L7" s="75">
        <f>'Patna (East)'!P31</f>
        <v>0</v>
      </c>
      <c r="M7" s="75">
        <f>'Patna (East)'!Q31</f>
        <v>0</v>
      </c>
      <c r="N7" s="75">
        <f>'Patna (East)'!R31</f>
        <v>0</v>
      </c>
      <c r="O7" s="75">
        <f>'Patna (East)'!S31</f>
        <v>0</v>
      </c>
      <c r="P7" s="75">
        <f>'Patna (East)'!T31</f>
        <v>0</v>
      </c>
      <c r="Q7" s="75">
        <f>'Patna (East)'!U31</f>
        <v>0</v>
      </c>
      <c r="R7" s="97">
        <f>'Patna (East)'!M31</f>
        <v>0</v>
      </c>
      <c r="S7" s="88">
        <f t="shared" ref="S7:S17" si="0">J7+K7+L7+M7+N7+O7+P7+Q7</f>
        <v>0</v>
      </c>
      <c r="T7" s="97">
        <f>'Patna (East)'!V31</f>
        <v>0</v>
      </c>
      <c r="U7" s="83">
        <f>'Patna (East)'!W31</f>
        <v>0</v>
      </c>
      <c r="V7" s="85"/>
      <c r="W7" s="3"/>
      <c r="X7">
        <f t="shared" ref="X7:X18" si="1">H7-R7-S7-T7</f>
        <v>0</v>
      </c>
    </row>
    <row r="8" spans="1:24" ht="54.95" customHeight="1">
      <c r="A8" s="65">
        <v>2</v>
      </c>
      <c r="B8" s="68" t="s">
        <v>64</v>
      </c>
      <c r="C8" s="92" t="s">
        <v>65</v>
      </c>
      <c r="D8" s="67">
        <f>'Patna (West)'!A21</f>
        <v>5</v>
      </c>
      <c r="E8" s="67">
        <f>'Patna (West)'!E23</f>
        <v>15</v>
      </c>
      <c r="F8" s="70">
        <f>'Patna (West)'!J23</f>
        <v>1788.9900000000002</v>
      </c>
      <c r="G8" s="75">
        <f>D8-3</f>
        <v>2</v>
      </c>
      <c r="H8" s="5">
        <f>E8-('Patna (West)'!E9+'Patna (West)'!E17+'Patna (West)'!E22)</f>
        <v>8</v>
      </c>
      <c r="I8" s="90">
        <f t="shared" ref="I8:I17" si="2">F8</f>
        <v>1788.9900000000002</v>
      </c>
      <c r="J8" s="337">
        <f>'Patna (West)'!N23</f>
        <v>0</v>
      </c>
      <c r="K8" s="337">
        <f>'Patna (West)'!O23</f>
        <v>2</v>
      </c>
      <c r="L8" s="337">
        <f>'Patna (West)'!P23</f>
        <v>2</v>
      </c>
      <c r="M8" s="337">
        <f>'Patna (West)'!Q23</f>
        <v>2</v>
      </c>
      <c r="N8" s="337">
        <f>'Patna (West)'!R23</f>
        <v>0</v>
      </c>
      <c r="O8" s="337">
        <f>'Patna (West)'!S23</f>
        <v>0</v>
      </c>
      <c r="P8" s="337">
        <f>'Patna (West)'!T23</f>
        <v>1</v>
      </c>
      <c r="Q8" s="337">
        <f>'Patna (West)'!U23</f>
        <v>0</v>
      </c>
      <c r="R8" s="338">
        <f>'Patna (West)'!M23</f>
        <v>1</v>
      </c>
      <c r="S8" s="88">
        <f t="shared" si="0"/>
        <v>7</v>
      </c>
      <c r="T8" s="338">
        <f>'Patna (West)'!V23</f>
        <v>0</v>
      </c>
      <c r="U8" s="74">
        <f>'Patna (West)'!W23</f>
        <v>0</v>
      </c>
      <c r="V8" s="84"/>
      <c r="W8" s="3"/>
      <c r="X8">
        <f t="shared" si="1"/>
        <v>0</v>
      </c>
    </row>
    <row r="9" spans="1:24" ht="54.95" customHeight="1">
      <c r="A9" s="64">
        <v>3</v>
      </c>
      <c r="B9" s="87" t="s">
        <v>34</v>
      </c>
      <c r="C9" s="93" t="s">
        <v>39</v>
      </c>
      <c r="D9" s="66">
        <f>Magadh!A43</f>
        <v>16</v>
      </c>
      <c r="E9" s="66">
        <f>Magadh!F44</f>
        <v>36</v>
      </c>
      <c r="F9" s="69">
        <f>Magadh!L44</f>
        <v>0</v>
      </c>
      <c r="G9" s="75">
        <f>D9-5</f>
        <v>11</v>
      </c>
      <c r="H9" s="5">
        <f>E9-(Magadh!F10+Magadh!F12+Magadh!F25+Magadh!F29+Magadh!F36)</f>
        <v>17</v>
      </c>
      <c r="I9" s="90">
        <f t="shared" si="2"/>
        <v>0</v>
      </c>
      <c r="J9" s="64">
        <f>Magadh!Q44</f>
        <v>0</v>
      </c>
      <c r="K9" s="64">
        <f>Magadh!R44</f>
        <v>1</v>
      </c>
      <c r="L9" s="64">
        <f>Magadh!S44</f>
        <v>0</v>
      </c>
      <c r="M9" s="64">
        <f>Magadh!T44</f>
        <v>1</v>
      </c>
      <c r="N9" s="64">
        <f>Magadh!U44</f>
        <v>3</v>
      </c>
      <c r="O9" s="64">
        <f>Magadh!V44</f>
        <v>0</v>
      </c>
      <c r="P9" s="64">
        <f>Magadh!W44</f>
        <v>0</v>
      </c>
      <c r="Q9" s="64">
        <f>Magadh!X44</f>
        <v>0</v>
      </c>
      <c r="R9" s="71">
        <f>Magadh!P44</f>
        <v>12</v>
      </c>
      <c r="S9" s="88">
        <f t="shared" si="0"/>
        <v>5</v>
      </c>
      <c r="T9" s="71">
        <f>Magadh!Y44</f>
        <v>0</v>
      </c>
      <c r="U9" s="73">
        <f>Magadh!Z44</f>
        <v>0</v>
      </c>
      <c r="V9" s="64"/>
      <c r="W9" s="3"/>
      <c r="X9">
        <f t="shared" si="1"/>
        <v>0</v>
      </c>
    </row>
    <row r="10" spans="1:24" ht="54.95" customHeight="1">
      <c r="A10" s="64">
        <v>4</v>
      </c>
      <c r="B10" s="86" t="s">
        <v>35</v>
      </c>
      <c r="C10" s="94" t="s">
        <v>91</v>
      </c>
      <c r="D10" s="66">
        <f>Bhagalpur!A35</f>
        <v>17</v>
      </c>
      <c r="E10" s="66">
        <f>Bhagalpur!E36</f>
        <v>28</v>
      </c>
      <c r="F10" s="69">
        <f>Bhagalpur!H36</f>
        <v>0</v>
      </c>
      <c r="G10" s="75">
        <f>D10-11</f>
        <v>6</v>
      </c>
      <c r="H10" s="5">
        <f>E10-(Bhagalpur!E9+Bhagalpur!E10+Bhagalpur!E17+Bhagalpur!E24+Bhagalpur!E25+Bhagalpur!E26+Bhagalpur!E30+Bhagalpur!E31+Bhagalpur!E32+Bhagalpur!E33+Bhagalpur!E34)</f>
        <v>14</v>
      </c>
      <c r="I10" s="90">
        <f t="shared" si="2"/>
        <v>0</v>
      </c>
      <c r="J10" s="64">
        <f>Bhagalpur!M36</f>
        <v>0</v>
      </c>
      <c r="K10" s="64">
        <f>Bhagalpur!N36</f>
        <v>1</v>
      </c>
      <c r="L10" s="64">
        <f>Bhagalpur!O36</f>
        <v>0</v>
      </c>
      <c r="M10" s="64">
        <f>Bhagalpur!P36</f>
        <v>4</v>
      </c>
      <c r="N10" s="64">
        <f>Bhagalpur!Q36</f>
        <v>4</v>
      </c>
      <c r="O10" s="64">
        <f>Bhagalpur!R36</f>
        <v>0</v>
      </c>
      <c r="P10" s="64">
        <f>Bhagalpur!S36</f>
        <v>0</v>
      </c>
      <c r="Q10" s="64">
        <f>Bhagalpur!T36</f>
        <v>1</v>
      </c>
      <c r="R10" s="80">
        <f>Bhagalpur!L36</f>
        <v>4</v>
      </c>
      <c r="S10" s="88">
        <f t="shared" si="0"/>
        <v>10</v>
      </c>
      <c r="T10" s="80">
        <f>Bhagalpur!U36</f>
        <v>0</v>
      </c>
      <c r="U10" s="73">
        <f>Bhagalpur!V36</f>
        <v>0</v>
      </c>
      <c r="V10" s="76"/>
      <c r="W10" s="3"/>
      <c r="X10">
        <f t="shared" si="1"/>
        <v>0</v>
      </c>
    </row>
    <row r="11" spans="1:24" ht="54.95" customHeight="1">
      <c r="A11" s="64">
        <v>5</v>
      </c>
      <c r="B11" s="86" t="s">
        <v>36</v>
      </c>
      <c r="C11" s="94" t="s">
        <v>92</v>
      </c>
      <c r="D11" s="66">
        <f>Munger!A57</f>
        <v>27</v>
      </c>
      <c r="E11" s="66">
        <f>Munger!E59</f>
        <v>51</v>
      </c>
      <c r="F11" s="69">
        <f>Munger!J59</f>
        <v>0</v>
      </c>
      <c r="G11" s="75">
        <f>D11-14</f>
        <v>13</v>
      </c>
      <c r="H11" s="5">
        <f>E11-(Munger!E12+Munger!E16+Munger!E23+Munger!E30+Munger!E35+Munger!E37+Munger!E40+Munger!E44+Munger!E46+Munger!E47+Munger!E48+Munger!E49+Munger!E56+Munger!E57)</f>
        <v>20</v>
      </c>
      <c r="I11" s="90">
        <f t="shared" si="2"/>
        <v>0</v>
      </c>
      <c r="J11" s="64">
        <f>Munger!O59</f>
        <v>0</v>
      </c>
      <c r="K11" s="64">
        <f>Munger!P59</f>
        <v>7</v>
      </c>
      <c r="L11" s="64">
        <f>Munger!Q59</f>
        <v>2</v>
      </c>
      <c r="M11" s="64">
        <f>Munger!R59</f>
        <v>2</v>
      </c>
      <c r="N11" s="64">
        <f>Munger!S59</f>
        <v>6</v>
      </c>
      <c r="O11" s="64">
        <f>Munger!T59</f>
        <v>0</v>
      </c>
      <c r="P11" s="64">
        <f>Munger!U59</f>
        <v>0</v>
      </c>
      <c r="Q11" s="64">
        <f>Munger!V59</f>
        <v>0</v>
      </c>
      <c r="R11" s="71">
        <f>Munger!N59</f>
        <v>3</v>
      </c>
      <c r="S11" s="88">
        <f t="shared" si="0"/>
        <v>17</v>
      </c>
      <c r="T11" s="71">
        <f>Munger!W59</f>
        <v>0</v>
      </c>
      <c r="U11" s="73">
        <f>Munger!X59</f>
        <v>0</v>
      </c>
      <c r="V11" s="76"/>
      <c r="W11" s="3"/>
      <c r="X11">
        <f t="shared" si="1"/>
        <v>0</v>
      </c>
    </row>
    <row r="12" spans="1:24" ht="54.95" customHeight="1">
      <c r="A12" s="64">
        <v>6</v>
      </c>
      <c r="B12" s="87" t="s">
        <v>51</v>
      </c>
      <c r="C12" s="94" t="s">
        <v>93</v>
      </c>
      <c r="D12" s="66">
        <f>Kosi!A31</f>
        <v>21</v>
      </c>
      <c r="E12" s="64">
        <f>Kosi!E32</f>
        <v>24</v>
      </c>
      <c r="F12" s="69">
        <f>Kosi!J32</f>
        <v>0</v>
      </c>
      <c r="G12" s="75">
        <f>D12-7</f>
        <v>14</v>
      </c>
      <c r="H12" s="5">
        <f>E12-(Kosi!E8+Kosi!E10+Kosi!E14+Kosi!E18+Kosi!E19+Kosi!E22+Kosi!E24)</f>
        <v>16</v>
      </c>
      <c r="I12" s="90">
        <f t="shared" si="2"/>
        <v>0</v>
      </c>
      <c r="J12" s="77">
        <f>Kosi!N32</f>
        <v>0</v>
      </c>
      <c r="K12" s="77">
        <f>Kosi!O32</f>
        <v>1</v>
      </c>
      <c r="L12" s="77">
        <f>Kosi!P32</f>
        <v>3</v>
      </c>
      <c r="M12" s="77">
        <f>Kosi!Q32</f>
        <v>1</v>
      </c>
      <c r="N12" s="77">
        <f>Kosi!R32</f>
        <v>1</v>
      </c>
      <c r="O12" s="77">
        <f>Kosi!S32</f>
        <v>1</v>
      </c>
      <c r="P12" s="77">
        <f>Kosi!T32</f>
        <v>1</v>
      </c>
      <c r="Q12" s="77">
        <f>Kosi!U32</f>
        <v>0</v>
      </c>
      <c r="R12" s="98">
        <f>Kosi!M32</f>
        <v>8</v>
      </c>
      <c r="S12" s="88">
        <f t="shared" si="0"/>
        <v>8</v>
      </c>
      <c r="T12" s="98">
        <f>Kosi!V32</f>
        <v>0</v>
      </c>
      <c r="U12" s="73">
        <f>Kosi!W32</f>
        <v>0</v>
      </c>
      <c r="V12" s="76"/>
      <c r="W12" s="3"/>
      <c r="X12">
        <f t="shared" si="1"/>
        <v>0</v>
      </c>
    </row>
    <row r="13" spans="1:24" ht="54.95" customHeight="1">
      <c r="A13" s="64">
        <v>7</v>
      </c>
      <c r="B13" s="87" t="s">
        <v>33</v>
      </c>
      <c r="C13" s="94" t="s">
        <v>40</v>
      </c>
      <c r="D13" s="66">
        <f>Purnea!A88</f>
        <v>52</v>
      </c>
      <c r="E13" s="64">
        <f>Purnea!E89</f>
        <v>81</v>
      </c>
      <c r="F13" s="69">
        <f>Purnea!J89</f>
        <v>0</v>
      </c>
      <c r="G13" s="75">
        <f>D13-10</f>
        <v>42</v>
      </c>
      <c r="H13" s="5">
        <f>E13-(Purnea!E9+Purnea!E13+Purnea!E19+Purnea!E26+Purnea!E49+Purnea!E70+Purnea!E71+Purnea!E73+Purnea!E79+Purnea!E80+Purnea!E86)</f>
        <v>67</v>
      </c>
      <c r="I13" s="90">
        <f t="shared" si="2"/>
        <v>0</v>
      </c>
      <c r="J13" s="77">
        <f>Purnea!O89</f>
        <v>5</v>
      </c>
      <c r="K13" s="77">
        <f>Purnea!P89</f>
        <v>13</v>
      </c>
      <c r="L13" s="77">
        <f>Purnea!Q89</f>
        <v>10</v>
      </c>
      <c r="M13" s="77">
        <f>Purnea!R89</f>
        <v>6</v>
      </c>
      <c r="N13" s="77">
        <f>Purnea!S89</f>
        <v>11</v>
      </c>
      <c r="O13" s="77">
        <f>Purnea!T89</f>
        <v>0</v>
      </c>
      <c r="P13" s="77">
        <f>Purnea!U89</f>
        <v>2</v>
      </c>
      <c r="Q13" s="77">
        <f>Purnea!V89</f>
        <v>2</v>
      </c>
      <c r="R13" s="78">
        <f>Purnea!N89</f>
        <v>18</v>
      </c>
      <c r="S13" s="88">
        <f t="shared" si="0"/>
        <v>49</v>
      </c>
      <c r="T13" s="78">
        <f>Purnea!W89</f>
        <v>0</v>
      </c>
      <c r="U13" s="73">
        <f>Purnea!X89</f>
        <v>0</v>
      </c>
      <c r="V13" s="76"/>
      <c r="W13" s="3"/>
      <c r="X13">
        <f t="shared" si="1"/>
        <v>0</v>
      </c>
    </row>
    <row r="14" spans="1:24" ht="54.95" customHeight="1">
      <c r="A14" s="75">
        <v>8</v>
      </c>
      <c r="B14" s="86" t="s">
        <v>61</v>
      </c>
      <c r="C14" s="95" t="s">
        <v>95</v>
      </c>
      <c r="D14" s="5">
        <f>'Tirhut (East)'!A26</f>
        <v>12</v>
      </c>
      <c r="E14" s="75">
        <f>'Tirhut (East)'!E27</f>
        <v>19</v>
      </c>
      <c r="F14" s="89">
        <v>0</v>
      </c>
      <c r="G14" s="75">
        <f>D14-6</f>
        <v>6</v>
      </c>
      <c r="H14" s="5">
        <f>E14-('Tirhut (East)'!E10+'Tirhut (East)'!E15+'Tirhut (East)'!E18+'Tirhut (East)'!E19+'Tirhut (East)'!E21+'Tirhut (East)'!E26)</f>
        <v>8</v>
      </c>
      <c r="I14" s="90">
        <f t="shared" si="2"/>
        <v>0</v>
      </c>
      <c r="J14" s="75">
        <f>'Tirhut (East)'!O27</f>
        <v>0</v>
      </c>
      <c r="K14" s="75">
        <f>'Tirhut (East)'!P27</f>
        <v>1</v>
      </c>
      <c r="L14" s="75">
        <f>'Tirhut (East)'!Q27</f>
        <v>1</v>
      </c>
      <c r="M14" s="75">
        <f>'Tirhut (East)'!R27</f>
        <v>0</v>
      </c>
      <c r="N14" s="75">
        <f>'Tirhut (East)'!S27</f>
        <v>0</v>
      </c>
      <c r="O14" s="75">
        <f>'Tirhut (East)'!T27</f>
        <v>0</v>
      </c>
      <c r="P14" s="75">
        <f>'Tirhut (East)'!U27</f>
        <v>0</v>
      </c>
      <c r="Q14" s="75">
        <f>'Tirhut (East)'!V27</f>
        <v>1</v>
      </c>
      <c r="R14" s="88">
        <f>'Tirhut (East)'!N27</f>
        <v>5</v>
      </c>
      <c r="S14" s="88">
        <f t="shared" si="0"/>
        <v>3</v>
      </c>
      <c r="T14" s="88">
        <f>'Tirhut (East)'!W27</f>
        <v>0</v>
      </c>
      <c r="U14" s="83">
        <f>'Tirhut (East)'!X27</f>
        <v>0</v>
      </c>
      <c r="V14" s="91"/>
      <c r="W14" s="3"/>
      <c r="X14">
        <f t="shared" si="1"/>
        <v>0</v>
      </c>
    </row>
    <row r="15" spans="1:24" ht="54.95" customHeight="1">
      <c r="A15" s="65">
        <v>9</v>
      </c>
      <c r="B15" s="68" t="s">
        <v>62</v>
      </c>
      <c r="C15" s="96" t="s">
        <v>71</v>
      </c>
      <c r="D15" s="67">
        <f>'Tirhut (West)'!A45</f>
        <v>26</v>
      </c>
      <c r="E15" s="65">
        <f>'Tirhut (West)'!E46</f>
        <v>38</v>
      </c>
      <c r="F15" s="70">
        <f>'Tirhut (West)'!J46</f>
        <v>0</v>
      </c>
      <c r="G15" s="75">
        <f>D15-4</f>
        <v>22</v>
      </c>
      <c r="H15" s="5">
        <f>E15-('Tirhut (West)'!E11+'Tirhut (West)'!E17+'Tirhut (West)'!E42+'Tirhut (West)'!E45)</f>
        <v>29</v>
      </c>
      <c r="I15" s="90">
        <f t="shared" si="2"/>
        <v>0</v>
      </c>
      <c r="J15" s="65">
        <f>'Tirhut (West)'!O46</f>
        <v>3</v>
      </c>
      <c r="K15" s="65">
        <f>'Tirhut (West)'!P46</f>
        <v>5</v>
      </c>
      <c r="L15" s="65">
        <f>'Tirhut (West)'!Q46</f>
        <v>1</v>
      </c>
      <c r="M15" s="65">
        <f>'Tirhut (West)'!R46</f>
        <v>4</v>
      </c>
      <c r="N15" s="65">
        <f>'Tirhut (West)'!S46</f>
        <v>4</v>
      </c>
      <c r="O15" s="65">
        <f>'Tirhut (West)'!T46</f>
        <v>5</v>
      </c>
      <c r="P15" s="65">
        <f>'Tirhut (West)'!U46</f>
        <v>0</v>
      </c>
      <c r="Q15" s="65">
        <f>'Tirhut (West)'!V46</f>
        <v>0</v>
      </c>
      <c r="R15" s="72">
        <f>'Tirhut (West)'!N46</f>
        <v>7</v>
      </c>
      <c r="S15" s="88">
        <f t="shared" si="0"/>
        <v>22</v>
      </c>
      <c r="T15" s="72">
        <f>'Tirhut (West)'!W46</f>
        <v>0</v>
      </c>
      <c r="U15" s="74">
        <f>'Tirhut (West)'!X46</f>
        <v>0</v>
      </c>
      <c r="V15" s="82"/>
      <c r="W15" s="3"/>
      <c r="X15">
        <f t="shared" si="1"/>
        <v>0</v>
      </c>
    </row>
    <row r="16" spans="1:24" ht="54.95" customHeight="1">
      <c r="A16" s="64">
        <v>10</v>
      </c>
      <c r="B16" s="87" t="s">
        <v>37</v>
      </c>
      <c r="C16" s="93" t="s">
        <v>94</v>
      </c>
      <c r="D16" s="66">
        <f>Darbhanga!A38</f>
        <v>25</v>
      </c>
      <c r="E16" s="64">
        <f>Darbhanga!E39</f>
        <v>31</v>
      </c>
      <c r="F16" s="69">
        <f>Darbhanga!J39</f>
        <v>0</v>
      </c>
      <c r="G16" s="75">
        <f>D16-10</f>
        <v>15</v>
      </c>
      <c r="H16" s="5">
        <f>E16-(Darbhanga!E12+Darbhanga!E13+Darbhanga!E16+Darbhanga!E19+Darbhanga!E20+Darbhanga!E26+Darbhanga!E27+Darbhanga!E28+Darbhanga!E30+Darbhanga!E31)</f>
        <v>19</v>
      </c>
      <c r="I16" s="90">
        <f t="shared" si="2"/>
        <v>0</v>
      </c>
      <c r="J16" s="64">
        <f>Darbhanga!O39</f>
        <v>2</v>
      </c>
      <c r="K16" s="64">
        <f>Darbhanga!P39</f>
        <v>0</v>
      </c>
      <c r="L16" s="64">
        <f>Darbhanga!Q39</f>
        <v>2</v>
      </c>
      <c r="M16" s="64">
        <f>Darbhanga!R39</f>
        <v>2</v>
      </c>
      <c r="N16" s="64">
        <f>Darbhanga!S39</f>
        <v>1</v>
      </c>
      <c r="O16" s="64">
        <f>Darbhanga!T39</f>
        <v>1</v>
      </c>
      <c r="P16" s="64">
        <f>Darbhanga!U39</f>
        <v>2</v>
      </c>
      <c r="Q16" s="64">
        <f>Darbhanga!V39</f>
        <v>2</v>
      </c>
      <c r="R16" s="71">
        <f>Darbhanga!N39</f>
        <v>7</v>
      </c>
      <c r="S16" s="78">
        <f t="shared" si="0"/>
        <v>12</v>
      </c>
      <c r="T16" s="71">
        <f>Darbhanga!W39</f>
        <v>0</v>
      </c>
      <c r="U16" s="73">
        <f>Darbhanga!X39</f>
        <v>0</v>
      </c>
      <c r="V16" s="79"/>
      <c r="W16" s="3"/>
      <c r="X16">
        <f t="shared" si="1"/>
        <v>0</v>
      </c>
    </row>
    <row r="17" spans="1:24" ht="54.95" customHeight="1">
      <c r="A17" s="64">
        <v>11</v>
      </c>
      <c r="B17" s="87" t="s">
        <v>38</v>
      </c>
      <c r="C17" s="94" t="s">
        <v>70</v>
      </c>
      <c r="D17" s="66">
        <f>Saran!A13</f>
        <v>2</v>
      </c>
      <c r="E17" s="64">
        <f>Saran!E18</f>
        <v>10</v>
      </c>
      <c r="F17" s="69">
        <v>0</v>
      </c>
      <c r="G17" s="75">
        <f t="shared" ref="G17" si="3">D17</f>
        <v>2</v>
      </c>
      <c r="H17" s="5">
        <f t="shared" ref="H17" si="4">E17</f>
        <v>10</v>
      </c>
      <c r="I17" s="90">
        <f t="shared" si="2"/>
        <v>0</v>
      </c>
      <c r="J17" s="64">
        <f>Saran!O18</f>
        <v>2</v>
      </c>
      <c r="K17" s="64">
        <f>Saran!P18</f>
        <v>2</v>
      </c>
      <c r="L17" s="64">
        <f>Saran!Q18</f>
        <v>0</v>
      </c>
      <c r="M17" s="64">
        <f>Saran!R18</f>
        <v>1</v>
      </c>
      <c r="N17" s="64">
        <f>Saran!S18</f>
        <v>0</v>
      </c>
      <c r="O17" s="64">
        <f>Saran!T18</f>
        <v>1</v>
      </c>
      <c r="P17" s="64">
        <f>Saran!U18</f>
        <v>0</v>
      </c>
      <c r="Q17" s="64">
        <f>Saran!V18</f>
        <v>0</v>
      </c>
      <c r="R17" s="71">
        <f>Saran!N18</f>
        <v>4</v>
      </c>
      <c r="S17" s="78">
        <f t="shared" si="0"/>
        <v>6</v>
      </c>
      <c r="T17" s="71">
        <f>Saran!W18</f>
        <v>0</v>
      </c>
      <c r="U17" s="73">
        <f>Saran!X18</f>
        <v>0</v>
      </c>
      <c r="V17" s="76"/>
      <c r="W17" s="3"/>
      <c r="X17">
        <f t="shared" si="1"/>
        <v>0</v>
      </c>
    </row>
    <row r="18" spans="1:24" ht="24" customHeight="1">
      <c r="A18" s="368" t="s">
        <v>83</v>
      </c>
      <c r="B18" s="369"/>
      <c r="C18" s="369"/>
      <c r="D18" s="7">
        <f>SUM(D7:D17)</f>
        <v>208</v>
      </c>
      <c r="E18" s="7">
        <f t="shared" ref="E18:U18" si="5">SUM(E7:E17)</f>
        <v>356</v>
      </c>
      <c r="F18" s="13">
        <f t="shared" si="5"/>
        <v>1788.9900000000002</v>
      </c>
      <c r="G18" s="7">
        <f t="shared" si="5"/>
        <v>133</v>
      </c>
      <c r="H18" s="7">
        <f t="shared" si="5"/>
        <v>208</v>
      </c>
      <c r="I18" s="13">
        <f t="shared" si="5"/>
        <v>1788.9900000000002</v>
      </c>
      <c r="J18" s="7">
        <f t="shared" si="5"/>
        <v>12</v>
      </c>
      <c r="K18" s="7">
        <f t="shared" si="5"/>
        <v>33</v>
      </c>
      <c r="L18" s="7">
        <f t="shared" si="5"/>
        <v>21</v>
      </c>
      <c r="M18" s="7">
        <f t="shared" si="5"/>
        <v>23</v>
      </c>
      <c r="N18" s="7">
        <f t="shared" si="5"/>
        <v>30</v>
      </c>
      <c r="O18" s="7">
        <f t="shared" si="5"/>
        <v>8</v>
      </c>
      <c r="P18" s="7">
        <f t="shared" si="5"/>
        <v>6</v>
      </c>
      <c r="Q18" s="7">
        <f t="shared" si="5"/>
        <v>6</v>
      </c>
      <c r="R18" s="7">
        <f t="shared" si="5"/>
        <v>69</v>
      </c>
      <c r="S18" s="7">
        <f>SUM(S7:S17)</f>
        <v>139</v>
      </c>
      <c r="T18" s="7">
        <f t="shared" si="5"/>
        <v>0</v>
      </c>
      <c r="U18" s="13">
        <f t="shared" si="5"/>
        <v>0</v>
      </c>
      <c r="V18" s="6"/>
      <c r="X18">
        <f t="shared" si="1"/>
        <v>0</v>
      </c>
    </row>
  </sheetData>
  <mergeCells count="28">
    <mergeCell ref="A18:C18"/>
    <mergeCell ref="A2:V2"/>
    <mergeCell ref="T5:T6"/>
    <mergeCell ref="M5:N5"/>
    <mergeCell ref="Q5:Q6"/>
    <mergeCell ref="O5:P5"/>
    <mergeCell ref="R5:R6"/>
    <mergeCell ref="S5:S6"/>
    <mergeCell ref="H5:H6"/>
    <mergeCell ref="I5:I6"/>
    <mergeCell ref="D4:F4"/>
    <mergeCell ref="D5:D6"/>
    <mergeCell ref="E5:E6"/>
    <mergeCell ref="F5:F6"/>
    <mergeCell ref="G4:I4"/>
    <mergeCell ref="G5:G6"/>
    <mergeCell ref="A3:T3"/>
    <mergeCell ref="U3:V3"/>
    <mergeCell ref="K5:K6"/>
    <mergeCell ref="L5:L6"/>
    <mergeCell ref="B4:B6"/>
    <mergeCell ref="C4:C6"/>
    <mergeCell ref="A4:A6"/>
    <mergeCell ref="J4:Q4"/>
    <mergeCell ref="R4:T4"/>
    <mergeCell ref="U4:U6"/>
    <mergeCell ref="V4:V6"/>
    <mergeCell ref="J5:J6"/>
  </mergeCells>
  <pageMargins left="0.15748031496063" right="0.118110236220472" top="0.5" bottom="0.44" header="0.118110236220472" footer="0.118110236220472"/>
  <pageSetup scale="77" orientation="landscape" r:id="rId1"/>
  <rowBreaks count="1" manualBreakCount="1">
    <brk id="15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46"/>
  <sheetViews>
    <sheetView view="pageBreakPreview" zoomScale="84" zoomScaleSheetLayoutView="84" workbookViewId="0">
      <pane ySplit="7" topLeftCell="A38" activePane="bottomLeft" state="frozen"/>
      <selection pane="bottomLeft" activeCell="F8" sqref="F8:F45"/>
    </sheetView>
  </sheetViews>
  <sheetFormatPr defaultRowHeight="15"/>
  <cols>
    <col min="1" max="1" width="4.5703125" style="9" customWidth="1"/>
    <col min="2" max="2" width="12" style="9" bestFit="1" customWidth="1"/>
    <col min="3" max="3" width="15.7109375" style="14" customWidth="1"/>
    <col min="4" max="4" width="12.140625" customWidth="1"/>
    <col min="5" max="5" width="3" style="9" customWidth="1"/>
    <col min="6" max="6" width="25" style="14" customWidth="1"/>
    <col min="7" max="7" width="29.28515625" style="111" customWidth="1"/>
    <col min="8" max="8" width="13.140625" hidden="1" customWidth="1"/>
    <col min="9" max="9" width="8.42578125" hidden="1" customWidth="1"/>
    <col min="10" max="10" width="9.28515625" style="9" customWidth="1"/>
    <col min="11" max="11" width="9.28515625" style="9" hidden="1" customWidth="1"/>
    <col min="12" max="12" width="5.85546875" hidden="1" customWidth="1"/>
    <col min="13" max="13" width="10.28515625" style="10" customWidth="1"/>
    <col min="14" max="14" width="1.85546875" style="9" hidden="1" customWidth="1"/>
    <col min="15" max="23" width="4.7109375" customWidth="1"/>
    <col min="24" max="24" width="7.85546875" customWidth="1"/>
  </cols>
  <sheetData>
    <row r="1" spans="1:25">
      <c r="A1" s="484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</row>
    <row r="2" spans="1:25" ht="16.5" customHeight="1">
      <c r="A2" s="486" t="str">
        <f>Summary!A3</f>
        <v xml:space="preserve">Progress report for the construction of USSS (Upgraded Senior Secondary School)                          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570"/>
    </row>
    <row r="3" spans="1:25">
      <c r="A3" s="405" t="s">
        <v>69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7"/>
      <c r="X3" s="408" t="str">
        <f>Summary!U3</f>
        <v>Date:-31.05.2015</v>
      </c>
      <c r="Y3" s="409"/>
    </row>
    <row r="4" spans="1:25" ht="15" customHeight="1">
      <c r="A4" s="469" t="s">
        <v>46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571"/>
    </row>
    <row r="5" spans="1:25" ht="18" customHeight="1">
      <c r="A5" s="396" t="s">
        <v>0</v>
      </c>
      <c r="B5" s="396" t="s">
        <v>1</v>
      </c>
      <c r="C5" s="465" t="s">
        <v>2</v>
      </c>
      <c r="D5" s="396" t="s">
        <v>3</v>
      </c>
      <c r="E5" s="396" t="s">
        <v>0</v>
      </c>
      <c r="F5" s="465" t="s">
        <v>4</v>
      </c>
      <c r="G5" s="465" t="s">
        <v>5</v>
      </c>
      <c r="H5" s="396" t="s">
        <v>5</v>
      </c>
      <c r="I5" s="396" t="s">
        <v>55</v>
      </c>
      <c r="J5" s="396" t="s">
        <v>54</v>
      </c>
      <c r="K5" s="396" t="s">
        <v>31</v>
      </c>
      <c r="L5" s="396" t="s">
        <v>19</v>
      </c>
      <c r="M5" s="396" t="s">
        <v>32</v>
      </c>
      <c r="N5" s="509" t="s">
        <v>15</v>
      </c>
      <c r="O5" s="510"/>
      <c r="P5" s="510"/>
      <c r="Q5" s="510"/>
      <c r="R5" s="510"/>
      <c r="S5" s="510"/>
      <c r="T5" s="510"/>
      <c r="U5" s="510"/>
      <c r="V5" s="510"/>
      <c r="W5" s="511"/>
      <c r="X5" s="396" t="s">
        <v>20</v>
      </c>
      <c r="Y5" s="488" t="s">
        <v>13</v>
      </c>
    </row>
    <row r="6" spans="1:25" ht="29.25" customHeight="1">
      <c r="A6" s="397"/>
      <c r="B6" s="397"/>
      <c r="C6" s="466"/>
      <c r="D6" s="397"/>
      <c r="E6" s="397"/>
      <c r="F6" s="466"/>
      <c r="G6" s="466"/>
      <c r="H6" s="397"/>
      <c r="I6" s="397"/>
      <c r="J6" s="397"/>
      <c r="K6" s="397"/>
      <c r="L6" s="397"/>
      <c r="M6" s="397"/>
      <c r="N6" s="396" t="s">
        <v>6</v>
      </c>
      <c r="O6" s="554" t="s">
        <v>14</v>
      </c>
      <c r="P6" s="396" t="s">
        <v>9</v>
      </c>
      <c r="Q6" s="396" t="s">
        <v>8</v>
      </c>
      <c r="R6" s="556" t="s">
        <v>16</v>
      </c>
      <c r="S6" s="482"/>
      <c r="T6" s="556" t="s">
        <v>17</v>
      </c>
      <c r="U6" s="482"/>
      <c r="V6" s="396" t="s">
        <v>12</v>
      </c>
      <c r="W6" s="396" t="s">
        <v>7</v>
      </c>
      <c r="X6" s="397"/>
      <c r="Y6" s="489"/>
    </row>
    <row r="7" spans="1:25" ht="27.75" customHeight="1">
      <c r="A7" s="398"/>
      <c r="B7" s="398"/>
      <c r="C7" s="557"/>
      <c r="D7" s="398"/>
      <c r="E7" s="398"/>
      <c r="F7" s="557"/>
      <c r="G7" s="557"/>
      <c r="H7" s="398"/>
      <c r="I7" s="398"/>
      <c r="J7" s="398"/>
      <c r="K7" s="398"/>
      <c r="L7" s="398"/>
      <c r="M7" s="398"/>
      <c r="N7" s="398"/>
      <c r="O7" s="555"/>
      <c r="P7" s="398"/>
      <c r="Q7" s="398"/>
      <c r="R7" s="114" t="s">
        <v>10</v>
      </c>
      <c r="S7" s="114" t="s">
        <v>11</v>
      </c>
      <c r="T7" s="114" t="s">
        <v>10</v>
      </c>
      <c r="U7" s="114" t="s">
        <v>11</v>
      </c>
      <c r="V7" s="398"/>
      <c r="W7" s="398"/>
      <c r="X7" s="398"/>
      <c r="Y7" s="490"/>
    </row>
    <row r="8" spans="1:25" ht="30" customHeight="1">
      <c r="A8" s="582">
        <v>1</v>
      </c>
      <c r="B8" s="583" t="s">
        <v>643</v>
      </c>
      <c r="C8" s="584" t="s">
        <v>81</v>
      </c>
      <c r="D8" s="311"/>
      <c r="E8" s="321">
        <v>1</v>
      </c>
      <c r="F8" s="315" t="s">
        <v>644</v>
      </c>
      <c r="G8" s="585" t="s">
        <v>85</v>
      </c>
      <c r="J8" s="100"/>
      <c r="K8" s="100"/>
      <c r="L8" s="1"/>
      <c r="M8" s="137"/>
      <c r="N8" s="10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>
      <c r="A9" s="582"/>
      <c r="B9" s="583"/>
      <c r="C9" s="584"/>
      <c r="D9" s="311"/>
      <c r="E9" s="321">
        <v>2</v>
      </c>
      <c r="F9" s="316" t="s">
        <v>645</v>
      </c>
      <c r="G9" s="585"/>
      <c r="J9" s="100"/>
      <c r="K9" s="100"/>
      <c r="L9" s="1"/>
      <c r="M9" s="137"/>
      <c r="N9" s="100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customHeight="1">
      <c r="A10" s="582"/>
      <c r="B10" s="583"/>
      <c r="C10" s="584"/>
      <c r="D10" s="311"/>
      <c r="E10" s="321">
        <v>3</v>
      </c>
      <c r="F10" s="316" t="s">
        <v>646</v>
      </c>
      <c r="G10" s="585"/>
      <c r="J10" s="100"/>
      <c r="K10" s="100"/>
      <c r="L10" s="1"/>
      <c r="M10" s="137"/>
      <c r="N10" s="10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" customHeight="1">
      <c r="A11" s="582"/>
      <c r="B11" s="583"/>
      <c r="C11" s="584"/>
      <c r="D11" s="311"/>
      <c r="E11" s="321">
        <v>4</v>
      </c>
      <c r="F11" s="316" t="s">
        <v>647</v>
      </c>
      <c r="G11" s="585"/>
      <c r="J11" s="100"/>
      <c r="K11" s="100"/>
      <c r="L11" s="1"/>
      <c r="M11" s="137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 customHeight="1">
      <c r="A12" s="449">
        <v>2</v>
      </c>
      <c r="B12" s="579" t="s">
        <v>648</v>
      </c>
      <c r="C12" s="580" t="s">
        <v>649</v>
      </c>
      <c r="D12" s="202"/>
      <c r="E12" s="238">
        <v>1</v>
      </c>
      <c r="F12" s="263" t="s">
        <v>650</v>
      </c>
      <c r="G12" s="586" t="s">
        <v>725</v>
      </c>
      <c r="J12" s="100"/>
      <c r="K12" s="100"/>
      <c r="L12" s="1"/>
      <c r="M12" s="137"/>
      <c r="N12" s="100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 customHeight="1">
      <c r="A13" s="449"/>
      <c r="B13" s="579"/>
      <c r="C13" s="580"/>
      <c r="D13" s="202"/>
      <c r="E13" s="238">
        <v>2</v>
      </c>
      <c r="F13" s="263" t="s">
        <v>651</v>
      </c>
      <c r="G13" s="586"/>
      <c r="J13" s="100"/>
      <c r="K13" s="100"/>
      <c r="L13" s="1"/>
      <c r="M13" s="137"/>
      <c r="N13" s="100"/>
      <c r="O13" s="322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0" customHeight="1">
      <c r="A14" s="449"/>
      <c r="B14" s="579"/>
      <c r="C14" s="580"/>
      <c r="D14" s="202"/>
      <c r="E14" s="238">
        <v>3</v>
      </c>
      <c r="F14" s="263" t="s">
        <v>652</v>
      </c>
      <c r="G14" s="586"/>
      <c r="J14" s="100"/>
      <c r="K14" s="100"/>
      <c r="L14" s="1"/>
      <c r="M14" s="137"/>
      <c r="N14" s="100"/>
      <c r="O14" s="322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 customHeight="1">
      <c r="A15" s="449">
        <v>3</v>
      </c>
      <c r="B15" s="579" t="s">
        <v>653</v>
      </c>
      <c r="C15" s="580" t="s">
        <v>654</v>
      </c>
      <c r="D15" s="202"/>
      <c r="E15" s="238">
        <v>1</v>
      </c>
      <c r="F15" s="304" t="s">
        <v>655</v>
      </c>
      <c r="G15" s="581" t="s">
        <v>85</v>
      </c>
      <c r="J15" s="100"/>
      <c r="K15" s="100"/>
      <c r="L15" s="1"/>
      <c r="M15" s="137"/>
      <c r="N15" s="10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0" customHeight="1">
      <c r="A16" s="449"/>
      <c r="B16" s="579"/>
      <c r="C16" s="580"/>
      <c r="D16" s="202"/>
      <c r="E16" s="238">
        <v>2</v>
      </c>
      <c r="F16" s="304" t="s">
        <v>656</v>
      </c>
      <c r="G16" s="581"/>
      <c r="J16" s="100"/>
      <c r="K16" s="100"/>
      <c r="L16" s="1"/>
      <c r="M16" s="137"/>
      <c r="N16" s="10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" customHeight="1">
      <c r="A17" s="449"/>
      <c r="B17" s="579"/>
      <c r="C17" s="580"/>
      <c r="D17" s="202"/>
      <c r="E17" s="238">
        <v>3</v>
      </c>
      <c r="F17" s="304" t="s">
        <v>657</v>
      </c>
      <c r="G17" s="581"/>
      <c r="J17" s="100"/>
      <c r="K17" s="100"/>
      <c r="L17" s="1"/>
      <c r="M17" s="137"/>
      <c r="N17" s="10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0" customHeight="1">
      <c r="A18" s="211">
        <v>4</v>
      </c>
      <c r="B18" s="312" t="s">
        <v>658</v>
      </c>
      <c r="C18" s="587" t="s">
        <v>81</v>
      </c>
      <c r="D18" s="589" t="s">
        <v>659</v>
      </c>
      <c r="E18" s="314">
        <v>1</v>
      </c>
      <c r="F18" s="317" t="s">
        <v>660</v>
      </c>
      <c r="G18" s="318" t="s">
        <v>661</v>
      </c>
      <c r="J18" s="100"/>
      <c r="K18" s="100"/>
      <c r="L18" s="1"/>
      <c r="M18" s="137"/>
      <c r="N18" s="100"/>
      <c r="O18" s="323"/>
      <c r="P18" s="323"/>
      <c r="Q18" s="323">
        <v>1</v>
      </c>
      <c r="R18" s="324"/>
      <c r="S18" s="324"/>
      <c r="T18" s="324"/>
      <c r="U18" s="324"/>
      <c r="V18" s="324"/>
      <c r="W18" s="1"/>
      <c r="X18" s="1"/>
      <c r="Y18" s="1"/>
    </row>
    <row r="19" spans="1:25" ht="30" customHeight="1">
      <c r="A19" s="211">
        <v>5</v>
      </c>
      <c r="B19" s="312" t="s">
        <v>662</v>
      </c>
      <c r="C19" s="588"/>
      <c r="D19" s="590"/>
      <c r="E19" s="277">
        <v>1</v>
      </c>
      <c r="F19" s="317" t="s">
        <v>663</v>
      </c>
      <c r="G19" s="278" t="s">
        <v>664</v>
      </c>
      <c r="J19" s="100"/>
      <c r="K19" s="100"/>
      <c r="L19" s="1"/>
      <c r="M19" s="137"/>
      <c r="N19" s="100"/>
      <c r="O19" s="323">
        <v>1</v>
      </c>
      <c r="P19" s="324"/>
      <c r="Q19" s="324"/>
      <c r="R19" s="324"/>
      <c r="S19" s="324"/>
      <c r="T19" s="324"/>
      <c r="U19" s="324"/>
      <c r="V19" s="324"/>
      <c r="W19" s="1"/>
      <c r="X19" s="1"/>
      <c r="Y19" s="1"/>
    </row>
    <row r="20" spans="1:25" ht="30" customHeight="1">
      <c r="A20" s="212">
        <v>6</v>
      </c>
      <c r="B20" s="153" t="s">
        <v>665</v>
      </c>
      <c r="C20" s="313" t="s">
        <v>81</v>
      </c>
      <c r="D20" s="204"/>
      <c r="E20" s="139">
        <v>1</v>
      </c>
      <c r="F20" s="131" t="s">
        <v>666</v>
      </c>
      <c r="G20" s="131" t="s">
        <v>661</v>
      </c>
      <c r="J20" s="100"/>
      <c r="K20" s="100"/>
      <c r="L20" s="1"/>
      <c r="M20" s="137"/>
      <c r="N20" s="100"/>
      <c r="O20" s="323"/>
      <c r="P20" s="323"/>
      <c r="Q20" s="323"/>
      <c r="R20" s="323">
        <v>1</v>
      </c>
      <c r="S20" s="324"/>
      <c r="T20" s="324"/>
      <c r="U20" s="324"/>
      <c r="V20" s="324"/>
      <c r="W20" s="1"/>
      <c r="X20" s="1"/>
      <c r="Y20" s="1"/>
    </row>
    <row r="21" spans="1:25" ht="30" customHeight="1">
      <c r="A21" s="212">
        <v>7</v>
      </c>
      <c r="B21" s="153" t="s">
        <v>667</v>
      </c>
      <c r="C21" s="313" t="s">
        <v>81</v>
      </c>
      <c r="D21" s="204"/>
      <c r="E21" s="139">
        <v>1</v>
      </c>
      <c r="F21" s="263" t="s">
        <v>668</v>
      </c>
      <c r="G21" s="263" t="s">
        <v>669</v>
      </c>
      <c r="J21" s="100"/>
      <c r="K21" s="100"/>
      <c r="L21" s="1"/>
      <c r="M21" s="137"/>
      <c r="N21" s="100"/>
      <c r="O21" s="323"/>
      <c r="P21" s="323"/>
      <c r="Q21" s="323"/>
      <c r="R21" s="322"/>
      <c r="S21" s="322"/>
      <c r="T21" s="323">
        <v>1</v>
      </c>
      <c r="U21" s="324"/>
      <c r="V21" s="324"/>
      <c r="W21" s="1"/>
      <c r="X21" s="1"/>
      <c r="Y21" s="1"/>
    </row>
    <row r="22" spans="1:25" ht="30" customHeight="1">
      <c r="A22" s="212">
        <v>8</v>
      </c>
      <c r="B22" s="153" t="s">
        <v>670</v>
      </c>
      <c r="C22" s="313" t="s">
        <v>81</v>
      </c>
      <c r="D22" s="204"/>
      <c r="E22" s="139">
        <v>1</v>
      </c>
      <c r="F22" s="131" t="s">
        <v>671</v>
      </c>
      <c r="G22" s="131" t="s">
        <v>722</v>
      </c>
      <c r="J22" s="100"/>
      <c r="K22" s="100"/>
      <c r="L22" s="1"/>
      <c r="M22" s="137"/>
      <c r="N22" s="100"/>
      <c r="O22" s="608"/>
      <c r="P22" s="608">
        <v>1</v>
      </c>
      <c r="Q22" s="609"/>
      <c r="R22" s="610"/>
      <c r="S22" s="609"/>
      <c r="T22" s="609"/>
      <c r="U22" s="609"/>
      <c r="V22" s="324"/>
      <c r="W22" s="1"/>
      <c r="X22" s="1"/>
      <c r="Y22" s="1"/>
    </row>
    <row r="23" spans="1:25" ht="30" customHeight="1">
      <c r="A23" s="212">
        <v>9</v>
      </c>
      <c r="B23" s="153" t="s">
        <v>672</v>
      </c>
      <c r="C23" s="313" t="s">
        <v>81</v>
      </c>
      <c r="D23" s="204"/>
      <c r="E23" s="139">
        <v>1</v>
      </c>
      <c r="F23" s="263" t="s">
        <v>673</v>
      </c>
      <c r="G23" s="263" t="s">
        <v>723</v>
      </c>
      <c r="J23" s="100"/>
      <c r="K23" s="100"/>
      <c r="L23" s="1"/>
      <c r="M23" s="137"/>
      <c r="N23" s="100"/>
      <c r="O23" s="611"/>
      <c r="P23" s="611"/>
      <c r="Q23" s="611"/>
      <c r="R23" s="611">
        <v>1</v>
      </c>
      <c r="S23" s="610"/>
      <c r="T23" s="610"/>
      <c r="U23" s="610"/>
      <c r="V23" s="324"/>
      <c r="W23" s="1"/>
      <c r="X23" s="1"/>
      <c r="Y23" s="1"/>
    </row>
    <row r="24" spans="1:25" ht="30" customHeight="1">
      <c r="A24" s="476">
        <v>10</v>
      </c>
      <c r="B24" s="395" t="s">
        <v>675</v>
      </c>
      <c r="C24" s="591" t="s">
        <v>81</v>
      </c>
      <c r="D24" s="204"/>
      <c r="E24" s="139">
        <v>1</v>
      </c>
      <c r="F24" s="263" t="s">
        <v>676</v>
      </c>
      <c r="G24" s="592" t="s">
        <v>89</v>
      </c>
      <c r="J24" s="100"/>
      <c r="K24" s="100"/>
      <c r="L24" s="1"/>
      <c r="M24" s="137"/>
      <c r="N24" s="100"/>
      <c r="O24" s="611"/>
      <c r="P24" s="611"/>
      <c r="Q24" s="611"/>
      <c r="R24" s="611"/>
      <c r="S24" s="611"/>
      <c r="T24" s="611">
        <v>1</v>
      </c>
      <c r="U24" s="610"/>
      <c r="V24" s="324"/>
      <c r="W24" s="1"/>
      <c r="X24" s="1"/>
      <c r="Y24" s="1"/>
    </row>
    <row r="25" spans="1:25" ht="30" customHeight="1">
      <c r="A25" s="476"/>
      <c r="B25" s="395"/>
      <c r="C25" s="591"/>
      <c r="D25" s="204"/>
      <c r="E25" s="139">
        <v>2</v>
      </c>
      <c r="F25" s="263" t="s">
        <v>677</v>
      </c>
      <c r="G25" s="592"/>
      <c r="J25" s="100"/>
      <c r="K25" s="100"/>
      <c r="L25" s="1"/>
      <c r="M25" s="137"/>
      <c r="N25" s="100"/>
      <c r="O25" s="611"/>
      <c r="P25" s="611"/>
      <c r="Q25" s="611"/>
      <c r="R25" s="611"/>
      <c r="S25" s="611"/>
      <c r="T25" s="611">
        <v>1</v>
      </c>
      <c r="U25" s="610"/>
      <c r="V25" s="324"/>
      <c r="W25" s="1"/>
      <c r="X25" s="1"/>
      <c r="Y25" s="1"/>
    </row>
    <row r="26" spans="1:25" ht="30" customHeight="1">
      <c r="A26" s="212">
        <v>11</v>
      </c>
      <c r="B26" s="153" t="s">
        <v>678</v>
      </c>
      <c r="C26" s="313" t="s">
        <v>81</v>
      </c>
      <c r="D26" s="204"/>
      <c r="E26" s="139">
        <v>1</v>
      </c>
      <c r="F26" s="263" t="s">
        <v>679</v>
      </c>
      <c r="G26" s="263" t="s">
        <v>723</v>
      </c>
      <c r="J26" s="100"/>
      <c r="K26" s="100"/>
      <c r="L26" s="1"/>
      <c r="M26" s="137"/>
      <c r="N26" s="100"/>
      <c r="O26" s="611"/>
      <c r="P26" s="611"/>
      <c r="Q26" s="611"/>
      <c r="R26" s="611"/>
      <c r="S26" s="611"/>
      <c r="T26" s="611">
        <v>1</v>
      </c>
      <c r="U26" s="610"/>
      <c r="V26" s="324"/>
      <c r="W26" s="1"/>
      <c r="X26" s="1"/>
      <c r="Y26" s="1"/>
    </row>
    <row r="27" spans="1:25" ht="30" customHeight="1">
      <c r="A27" s="212">
        <v>12</v>
      </c>
      <c r="B27" s="153" t="s">
        <v>680</v>
      </c>
      <c r="C27" s="313" t="s">
        <v>81</v>
      </c>
      <c r="D27" s="204"/>
      <c r="E27" s="139">
        <v>1</v>
      </c>
      <c r="F27" s="263" t="s">
        <v>681</v>
      </c>
      <c r="G27" s="263" t="s">
        <v>674</v>
      </c>
      <c r="J27" s="100"/>
      <c r="K27" s="100"/>
      <c r="L27" s="1"/>
      <c r="M27" s="137"/>
      <c r="N27" s="100"/>
      <c r="O27" s="611"/>
      <c r="P27" s="611"/>
      <c r="Q27" s="611"/>
      <c r="R27" s="611"/>
      <c r="S27" s="611"/>
      <c r="T27" s="611">
        <v>1</v>
      </c>
      <c r="U27" s="610"/>
      <c r="V27" s="324"/>
      <c r="W27" s="1"/>
      <c r="X27" s="1"/>
      <c r="Y27" s="1"/>
    </row>
    <row r="28" spans="1:25" ht="30" customHeight="1">
      <c r="A28" s="212">
        <v>13</v>
      </c>
      <c r="B28" s="153" t="s">
        <v>682</v>
      </c>
      <c r="C28" s="313" t="s">
        <v>81</v>
      </c>
      <c r="D28" s="204"/>
      <c r="E28" s="139">
        <v>1</v>
      </c>
      <c r="F28" s="131" t="s">
        <v>683</v>
      </c>
      <c r="G28" s="131" t="s">
        <v>724</v>
      </c>
      <c r="J28" s="100"/>
      <c r="K28" s="100"/>
      <c r="L28" s="1"/>
      <c r="M28" s="137"/>
      <c r="N28" s="100">
        <v>1</v>
      </c>
      <c r="O28" s="324"/>
      <c r="P28" s="324"/>
      <c r="Q28" s="324"/>
      <c r="R28" s="324"/>
      <c r="S28" s="324"/>
      <c r="T28" s="324"/>
      <c r="U28" s="324"/>
      <c r="V28" s="324"/>
      <c r="W28" s="1"/>
      <c r="X28" s="1"/>
      <c r="Y28" s="1"/>
    </row>
    <row r="29" spans="1:25" ht="30" customHeight="1">
      <c r="A29" s="476">
        <v>14</v>
      </c>
      <c r="B29" s="395" t="s">
        <v>684</v>
      </c>
      <c r="C29" s="591" t="s">
        <v>81</v>
      </c>
      <c r="D29" s="204"/>
      <c r="E29" s="139">
        <v>1</v>
      </c>
      <c r="F29" s="263" t="s">
        <v>685</v>
      </c>
      <c r="G29" s="592" t="s">
        <v>686</v>
      </c>
      <c r="J29" s="100"/>
      <c r="K29" s="100"/>
      <c r="L29" s="1"/>
      <c r="M29" s="137"/>
      <c r="N29" s="100"/>
      <c r="O29" s="322"/>
      <c r="P29" s="322"/>
      <c r="Q29" s="322"/>
      <c r="R29" s="322"/>
      <c r="S29" s="322">
        <v>1</v>
      </c>
      <c r="T29" s="324"/>
      <c r="U29" s="324"/>
      <c r="V29" s="324"/>
      <c r="W29" s="1"/>
      <c r="X29" s="1"/>
      <c r="Y29" s="1"/>
    </row>
    <row r="30" spans="1:25" ht="30" customHeight="1">
      <c r="A30" s="476"/>
      <c r="B30" s="395"/>
      <c r="C30" s="591"/>
      <c r="D30" s="204"/>
      <c r="E30" s="139">
        <v>2</v>
      </c>
      <c r="F30" s="263" t="s">
        <v>687</v>
      </c>
      <c r="G30" s="592"/>
      <c r="J30" s="100"/>
      <c r="K30" s="100"/>
      <c r="L30" s="1"/>
      <c r="M30" s="137"/>
      <c r="N30" s="100"/>
      <c r="O30" s="322"/>
      <c r="P30" s="322"/>
      <c r="Q30" s="322"/>
      <c r="R30" s="322"/>
      <c r="S30" s="322">
        <v>1</v>
      </c>
      <c r="T30" s="324"/>
      <c r="U30" s="324"/>
      <c r="V30" s="324"/>
      <c r="W30" s="1"/>
      <c r="X30" s="1"/>
      <c r="Y30" s="1"/>
    </row>
    <row r="31" spans="1:25" ht="30" customHeight="1">
      <c r="A31" s="476"/>
      <c r="B31" s="395"/>
      <c r="C31" s="591"/>
      <c r="D31" s="204"/>
      <c r="E31" s="139">
        <v>3</v>
      </c>
      <c r="F31" s="263" t="s">
        <v>688</v>
      </c>
      <c r="G31" s="592"/>
      <c r="J31" s="100"/>
      <c r="K31" s="100"/>
      <c r="L31" s="1"/>
      <c r="M31" s="137"/>
      <c r="N31" s="100"/>
      <c r="O31" s="322"/>
      <c r="P31" s="322"/>
      <c r="Q31" s="322"/>
      <c r="R31" s="322"/>
      <c r="S31" s="322">
        <v>1</v>
      </c>
      <c r="T31" s="324"/>
      <c r="U31" s="324"/>
      <c r="V31" s="324"/>
      <c r="W31" s="1"/>
      <c r="X31" s="1"/>
      <c r="Y31" s="1"/>
    </row>
    <row r="32" spans="1:25" ht="30" customHeight="1">
      <c r="A32" s="212">
        <v>15</v>
      </c>
      <c r="B32" s="303" t="s">
        <v>689</v>
      </c>
      <c r="C32" s="591" t="s">
        <v>81</v>
      </c>
      <c r="D32" s="204"/>
      <c r="E32" s="139">
        <v>1</v>
      </c>
      <c r="F32" s="131" t="s">
        <v>690</v>
      </c>
      <c r="G32" s="131" t="s">
        <v>721</v>
      </c>
      <c r="J32" s="100"/>
      <c r="K32" s="100"/>
      <c r="L32" s="1"/>
      <c r="M32" s="137"/>
      <c r="N32" s="100"/>
      <c r="O32" s="322"/>
      <c r="P32" s="322"/>
      <c r="Q32" s="322"/>
      <c r="R32" s="322">
        <v>1</v>
      </c>
      <c r="S32" s="324"/>
      <c r="T32" s="324"/>
      <c r="U32" s="324"/>
      <c r="V32" s="324"/>
      <c r="W32" s="1"/>
      <c r="X32" s="1"/>
      <c r="Y32" s="1"/>
    </row>
    <row r="33" spans="1:25" ht="30" customHeight="1">
      <c r="A33" s="212">
        <v>16</v>
      </c>
      <c r="B33" s="303" t="s">
        <v>691</v>
      </c>
      <c r="C33" s="591"/>
      <c r="D33" s="204"/>
      <c r="E33" s="139">
        <v>2</v>
      </c>
      <c r="F33" s="131" t="s">
        <v>692</v>
      </c>
      <c r="G33" s="131" t="s">
        <v>722</v>
      </c>
      <c r="J33" s="100"/>
      <c r="K33" s="100"/>
      <c r="L33" s="1"/>
      <c r="M33" s="137"/>
      <c r="N33" s="100">
        <v>1</v>
      </c>
      <c r="O33" s="612"/>
      <c r="P33" s="612"/>
      <c r="Q33" s="612"/>
      <c r="R33" s="54"/>
      <c r="S33" s="324"/>
      <c r="T33" s="324"/>
      <c r="U33" s="324"/>
      <c r="V33" s="324"/>
      <c r="W33" s="1"/>
      <c r="X33" s="1"/>
      <c r="Y33" s="1"/>
    </row>
    <row r="34" spans="1:25" ht="30" customHeight="1">
      <c r="A34" s="212">
        <v>17</v>
      </c>
      <c r="B34" s="153" t="s">
        <v>693</v>
      </c>
      <c r="C34" s="313" t="s">
        <v>649</v>
      </c>
      <c r="D34" s="204"/>
      <c r="E34" s="139">
        <v>1</v>
      </c>
      <c r="F34" s="263" t="s">
        <v>694</v>
      </c>
      <c r="G34" s="263" t="s">
        <v>695</v>
      </c>
      <c r="J34" s="100"/>
      <c r="K34" s="100"/>
      <c r="L34" s="1"/>
      <c r="M34" s="137"/>
      <c r="N34" s="100"/>
      <c r="O34" s="322"/>
      <c r="P34" s="322">
        <v>1</v>
      </c>
      <c r="Q34" s="324"/>
      <c r="R34" s="324"/>
      <c r="S34" s="324"/>
      <c r="T34" s="324"/>
      <c r="U34" s="324"/>
      <c r="V34" s="324"/>
      <c r="W34" s="1"/>
      <c r="X34" s="1"/>
      <c r="Y34" s="1"/>
    </row>
    <row r="35" spans="1:25" ht="30" customHeight="1">
      <c r="A35" s="212">
        <v>18</v>
      </c>
      <c r="B35" s="153" t="s">
        <v>696</v>
      </c>
      <c r="C35" s="313" t="s">
        <v>649</v>
      </c>
      <c r="D35" s="204"/>
      <c r="E35" s="139">
        <v>1</v>
      </c>
      <c r="F35" s="263" t="s">
        <v>697</v>
      </c>
      <c r="G35" s="263" t="s">
        <v>720</v>
      </c>
      <c r="J35" s="100"/>
      <c r="K35" s="100"/>
      <c r="L35" s="1"/>
      <c r="M35" s="137"/>
      <c r="N35" s="100">
        <v>1</v>
      </c>
      <c r="O35" s="324"/>
      <c r="P35" s="324"/>
      <c r="Q35" s="324"/>
      <c r="R35" s="324"/>
      <c r="S35" s="324"/>
      <c r="T35" s="324"/>
      <c r="U35" s="324"/>
      <c r="V35" s="324"/>
      <c r="W35" s="1"/>
      <c r="X35" s="1"/>
      <c r="Y35" s="1"/>
    </row>
    <row r="36" spans="1:25" ht="30" customHeight="1">
      <c r="A36" s="476">
        <v>19</v>
      </c>
      <c r="B36" s="395" t="s">
        <v>698</v>
      </c>
      <c r="C36" s="591" t="s">
        <v>649</v>
      </c>
      <c r="D36" s="204"/>
      <c r="E36" s="139">
        <v>1</v>
      </c>
      <c r="F36" s="263" t="s">
        <v>699</v>
      </c>
      <c r="G36" s="592" t="s">
        <v>686</v>
      </c>
      <c r="J36" s="100"/>
      <c r="K36" s="100"/>
      <c r="L36" s="1"/>
      <c r="M36" s="137"/>
      <c r="N36" s="100">
        <v>1</v>
      </c>
      <c r="O36" s="324"/>
      <c r="P36" s="324"/>
      <c r="Q36" s="324"/>
      <c r="R36" s="324"/>
      <c r="S36" s="324"/>
      <c r="T36" s="324"/>
      <c r="U36" s="324"/>
      <c r="V36" s="324"/>
      <c r="W36" s="1"/>
      <c r="X36" s="1"/>
      <c r="Y36" s="1"/>
    </row>
    <row r="37" spans="1:25" ht="30" customHeight="1">
      <c r="A37" s="476"/>
      <c r="B37" s="395"/>
      <c r="C37" s="591"/>
      <c r="D37" s="204"/>
      <c r="E37" s="139">
        <v>2</v>
      </c>
      <c r="F37" s="263" t="s">
        <v>700</v>
      </c>
      <c r="G37" s="592"/>
      <c r="J37" s="100"/>
      <c r="K37" s="100"/>
      <c r="L37" s="1"/>
      <c r="M37" s="137"/>
      <c r="N37" s="100"/>
      <c r="O37" s="322"/>
      <c r="P37" s="322">
        <v>1</v>
      </c>
      <c r="Q37" s="324"/>
      <c r="R37" s="324"/>
      <c r="S37" s="324"/>
      <c r="T37" s="324"/>
      <c r="U37" s="324"/>
      <c r="V37" s="324"/>
      <c r="W37" s="1"/>
      <c r="X37" s="1"/>
      <c r="Y37" s="1"/>
    </row>
    <row r="38" spans="1:25" ht="30" customHeight="1">
      <c r="A38" s="212">
        <v>20</v>
      </c>
      <c r="B38" s="153" t="s">
        <v>701</v>
      </c>
      <c r="C38" s="313" t="s">
        <v>649</v>
      </c>
      <c r="D38" s="204"/>
      <c r="E38" s="139">
        <v>1</v>
      </c>
      <c r="F38" s="263" t="s">
        <v>702</v>
      </c>
      <c r="G38" s="263" t="s">
        <v>719</v>
      </c>
      <c r="J38" s="100"/>
      <c r="K38" s="100"/>
      <c r="L38" s="1"/>
      <c r="M38" s="137"/>
      <c r="N38" s="100">
        <v>1</v>
      </c>
      <c r="O38" s="324"/>
      <c r="P38" s="324"/>
      <c r="Q38" s="324"/>
      <c r="R38" s="324"/>
      <c r="S38" s="324"/>
      <c r="T38" s="324"/>
      <c r="U38" s="324"/>
      <c r="V38" s="324"/>
      <c r="W38" s="1"/>
      <c r="X38" s="1"/>
      <c r="Y38" s="1"/>
    </row>
    <row r="39" spans="1:25" ht="30" customHeight="1">
      <c r="A39" s="212">
        <v>21</v>
      </c>
      <c r="B39" s="153" t="s">
        <v>703</v>
      </c>
      <c r="C39" s="313" t="s">
        <v>649</v>
      </c>
      <c r="D39" s="204"/>
      <c r="E39" s="139">
        <v>1</v>
      </c>
      <c r="F39" s="263" t="s">
        <v>704</v>
      </c>
      <c r="G39" s="263" t="s">
        <v>695</v>
      </c>
      <c r="J39" s="100"/>
      <c r="K39" s="100"/>
      <c r="L39" s="1"/>
      <c r="M39" s="137"/>
      <c r="N39" s="100"/>
      <c r="O39" s="322"/>
      <c r="P39" s="322">
        <v>1</v>
      </c>
      <c r="Q39" s="324"/>
      <c r="R39" s="324"/>
      <c r="S39" s="324"/>
      <c r="T39" s="324"/>
      <c r="U39" s="324"/>
      <c r="V39" s="324"/>
      <c r="W39" s="1"/>
      <c r="X39" s="1"/>
      <c r="Y39" s="1"/>
    </row>
    <row r="40" spans="1:25" ht="30" customHeight="1">
      <c r="A40" s="476">
        <v>22</v>
      </c>
      <c r="B40" s="395" t="s">
        <v>705</v>
      </c>
      <c r="C40" s="591" t="s">
        <v>649</v>
      </c>
      <c r="D40" s="204"/>
      <c r="E40" s="139">
        <v>1</v>
      </c>
      <c r="F40" s="263" t="s">
        <v>706</v>
      </c>
      <c r="G40" s="592" t="s">
        <v>707</v>
      </c>
      <c r="J40" s="100"/>
      <c r="K40" s="100"/>
      <c r="L40" s="1"/>
      <c r="M40" s="137"/>
      <c r="N40" s="100">
        <v>1</v>
      </c>
      <c r="O40" s="324"/>
      <c r="P40" s="324"/>
      <c r="Q40" s="324"/>
      <c r="R40" s="324"/>
      <c r="S40" s="324"/>
      <c r="T40" s="324"/>
      <c r="U40" s="324"/>
      <c r="V40" s="324"/>
      <c r="W40" s="1"/>
      <c r="X40" s="1"/>
      <c r="Y40" s="1"/>
    </row>
    <row r="41" spans="1:25" ht="30" customHeight="1">
      <c r="A41" s="476"/>
      <c r="B41" s="395"/>
      <c r="C41" s="591"/>
      <c r="D41" s="204"/>
      <c r="E41" s="139">
        <v>2</v>
      </c>
      <c r="F41" s="263" t="s">
        <v>708</v>
      </c>
      <c r="G41" s="592"/>
      <c r="J41" s="100"/>
      <c r="K41" s="100"/>
      <c r="L41" s="1"/>
      <c r="M41" s="137"/>
      <c r="N41" s="100"/>
      <c r="O41" s="322"/>
      <c r="P41" s="322"/>
      <c r="Q41" s="322"/>
      <c r="R41" s="322">
        <v>1</v>
      </c>
      <c r="S41" s="324"/>
      <c r="T41" s="324"/>
      <c r="U41" s="324"/>
      <c r="V41" s="324"/>
      <c r="W41" s="1"/>
      <c r="X41" s="1"/>
      <c r="Y41" s="1"/>
    </row>
    <row r="42" spans="1:25" ht="30" customHeight="1">
      <c r="A42" s="212">
        <v>23</v>
      </c>
      <c r="B42" s="153" t="s">
        <v>709</v>
      </c>
      <c r="C42" s="313" t="s">
        <v>649</v>
      </c>
      <c r="D42" s="204"/>
      <c r="E42" s="139">
        <v>1</v>
      </c>
      <c r="F42" s="131" t="s">
        <v>710</v>
      </c>
      <c r="G42" s="131" t="s">
        <v>85</v>
      </c>
      <c r="J42" s="100"/>
      <c r="K42" s="100"/>
      <c r="L42" s="1"/>
      <c r="M42" s="137"/>
      <c r="N42" s="100"/>
      <c r="O42" s="324"/>
      <c r="P42" s="324"/>
      <c r="Q42" s="324"/>
      <c r="R42" s="324"/>
      <c r="S42" s="324"/>
      <c r="T42" s="324"/>
      <c r="U42" s="324"/>
      <c r="V42" s="324"/>
      <c r="W42" s="1"/>
      <c r="X42" s="1"/>
      <c r="Y42" s="1"/>
    </row>
    <row r="43" spans="1:25" ht="30" customHeight="1">
      <c r="A43" s="212">
        <v>24</v>
      </c>
      <c r="B43" s="153" t="s">
        <v>711</v>
      </c>
      <c r="C43" s="313" t="s">
        <v>649</v>
      </c>
      <c r="D43" s="204"/>
      <c r="E43" s="139">
        <v>1</v>
      </c>
      <c r="F43" s="131" t="s">
        <v>712</v>
      </c>
      <c r="G43" s="131" t="s">
        <v>718</v>
      </c>
      <c r="J43" s="100"/>
      <c r="K43" s="100"/>
      <c r="L43" s="1"/>
      <c r="M43" s="137"/>
      <c r="N43" s="100"/>
      <c r="O43" s="322"/>
      <c r="P43" s="322">
        <v>1</v>
      </c>
      <c r="Q43" s="612"/>
      <c r="R43" s="612"/>
      <c r="S43" s="612"/>
      <c r="T43" s="54"/>
      <c r="U43" s="324"/>
      <c r="V43" s="324"/>
      <c r="W43" s="1"/>
      <c r="X43" s="1"/>
      <c r="Y43" s="1"/>
    </row>
    <row r="44" spans="1:25" ht="30" customHeight="1">
      <c r="A44" s="209">
        <v>25</v>
      </c>
      <c r="B44" s="161" t="s">
        <v>713</v>
      </c>
      <c r="C44" s="320" t="s">
        <v>649</v>
      </c>
      <c r="D44" s="235"/>
      <c r="E44" s="151">
        <v>1</v>
      </c>
      <c r="F44" s="265" t="s">
        <v>714</v>
      </c>
      <c r="G44" s="265" t="s">
        <v>715</v>
      </c>
      <c r="J44" s="163"/>
      <c r="K44" s="163"/>
      <c r="L44" s="162"/>
      <c r="M44" s="136"/>
      <c r="N44" s="163"/>
      <c r="O44" s="322"/>
      <c r="P44" s="322"/>
      <c r="Q44" s="322"/>
      <c r="R44" s="322"/>
      <c r="S44" s="322">
        <v>1</v>
      </c>
      <c r="T44" s="325"/>
      <c r="U44" s="325"/>
      <c r="V44" s="325"/>
      <c r="W44" s="162"/>
      <c r="X44" s="162"/>
      <c r="Y44" s="162"/>
    </row>
    <row r="45" spans="1:25" ht="30" customHeight="1">
      <c r="A45" s="212">
        <v>26</v>
      </c>
      <c r="B45" s="153" t="s">
        <v>716</v>
      </c>
      <c r="C45" s="313" t="s">
        <v>654</v>
      </c>
      <c r="D45" s="204"/>
      <c r="E45" s="139">
        <v>1</v>
      </c>
      <c r="F45" s="131" t="s">
        <v>717</v>
      </c>
      <c r="G45" s="131" t="s">
        <v>85</v>
      </c>
      <c r="H45" s="1"/>
      <c r="I45" s="1"/>
      <c r="J45" s="100"/>
      <c r="K45" s="100"/>
      <c r="L45" s="1"/>
      <c r="M45" s="137"/>
      <c r="N45" s="100"/>
      <c r="O45" s="324"/>
      <c r="P45" s="324"/>
      <c r="Q45" s="324"/>
      <c r="R45" s="324"/>
      <c r="S45" s="324"/>
      <c r="T45" s="324"/>
      <c r="U45" s="324"/>
      <c r="V45" s="324"/>
      <c r="W45" s="1"/>
      <c r="X45" s="1"/>
      <c r="Y45" s="1"/>
    </row>
    <row r="46" spans="1:25">
      <c r="A46" s="376" t="s">
        <v>129</v>
      </c>
      <c r="B46" s="377"/>
      <c r="C46" s="377"/>
      <c r="D46" s="378"/>
      <c r="E46" s="20">
        <f>E11+E14+E17+E18+E19+E20+E21+E22+E23+E25+E26+E27+E28+E31+E33+E34+E35+E37+E38+E39+E41+E42+E43+E44+E45</f>
        <v>38</v>
      </c>
      <c r="F46" s="15"/>
      <c r="G46" s="110"/>
      <c r="H46" s="1"/>
      <c r="I46" s="1"/>
      <c r="J46" s="100"/>
      <c r="K46" s="100"/>
      <c r="L46" s="1"/>
      <c r="M46" s="137"/>
      <c r="N46" s="20">
        <f>COUNTA(N8:N45)</f>
        <v>7</v>
      </c>
      <c r="O46" s="20">
        <f>COUNTA(O8:O45)</f>
        <v>3</v>
      </c>
      <c r="P46" s="20">
        <f t="shared" ref="P46:W46" si="0">COUNTA(P8:P45)</f>
        <v>5</v>
      </c>
      <c r="Q46" s="20">
        <f t="shared" si="0"/>
        <v>1</v>
      </c>
      <c r="R46" s="20">
        <f t="shared" si="0"/>
        <v>4</v>
      </c>
      <c r="S46" s="20">
        <f t="shared" si="0"/>
        <v>4</v>
      </c>
      <c r="T46" s="20">
        <f t="shared" si="0"/>
        <v>5</v>
      </c>
      <c r="U46" s="20">
        <f t="shared" si="0"/>
        <v>0</v>
      </c>
      <c r="V46" s="20">
        <f t="shared" si="0"/>
        <v>0</v>
      </c>
      <c r="W46" s="20">
        <f t="shared" si="0"/>
        <v>0</v>
      </c>
      <c r="X46" s="101">
        <f>SUM(X8:X45)</f>
        <v>0</v>
      </c>
      <c r="Y46" s="1"/>
    </row>
  </sheetData>
  <mergeCells count="61">
    <mergeCell ref="A46:D46"/>
    <mergeCell ref="G36:G37"/>
    <mergeCell ref="A40:A41"/>
    <mergeCell ref="B40:B41"/>
    <mergeCell ref="C40:C41"/>
    <mergeCell ref="G40:G41"/>
    <mergeCell ref="C32:C33"/>
    <mergeCell ref="A36:A37"/>
    <mergeCell ref="B36:B37"/>
    <mergeCell ref="C36:C37"/>
    <mergeCell ref="G24:G25"/>
    <mergeCell ref="A29:A31"/>
    <mergeCell ref="B29:B31"/>
    <mergeCell ref="C29:C31"/>
    <mergeCell ref="G29:G31"/>
    <mergeCell ref="C18:C19"/>
    <mergeCell ref="D18:D19"/>
    <mergeCell ref="A24:A25"/>
    <mergeCell ref="B24:B25"/>
    <mergeCell ref="C24:C25"/>
    <mergeCell ref="A15:A17"/>
    <mergeCell ref="B15:B17"/>
    <mergeCell ref="C15:C17"/>
    <mergeCell ref="G15:G17"/>
    <mergeCell ref="A8:A11"/>
    <mergeCell ref="B8:B11"/>
    <mergeCell ref="C8:C11"/>
    <mergeCell ref="G8:G11"/>
    <mergeCell ref="A12:A14"/>
    <mergeCell ref="B12:B14"/>
    <mergeCell ref="C12:C14"/>
    <mergeCell ref="G12:G14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A5:A7"/>
    <mergeCell ref="D5:D7"/>
    <mergeCell ref="X3:Y3"/>
    <mergeCell ref="H5:H7"/>
    <mergeCell ref="N6:N7"/>
    <mergeCell ref="L5:L7"/>
    <mergeCell ref="M5:M7"/>
    <mergeCell ref="J5:J7"/>
    <mergeCell ref="K5:K7"/>
    <mergeCell ref="B5:B7"/>
    <mergeCell ref="C5:C7"/>
    <mergeCell ref="E5:E7"/>
    <mergeCell ref="F5:F7"/>
    <mergeCell ref="I5:I7"/>
    <mergeCell ref="G5:G7"/>
  </mergeCells>
  <pageMargins left="0.12" right="0.05" top="0.13" bottom="0.13" header="0.13" footer="0.1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="94" zoomScaleSheetLayoutView="94" workbookViewId="0">
      <pane xSplit="3" ySplit="7" topLeftCell="D32" activePane="bottomRight" state="frozen"/>
      <selection pane="topRight" activeCell="D1" sqref="D1"/>
      <selection pane="bottomLeft" activeCell="A8" sqref="A8"/>
      <selection pane="bottomRight" activeCell="F8" sqref="F8:F38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2.140625" style="21" customWidth="1"/>
    <col min="5" max="5" width="4" customWidth="1"/>
    <col min="6" max="6" width="22" style="108" customWidth="1"/>
    <col min="7" max="7" width="23.85546875" style="330" customWidth="1"/>
    <col min="8" max="8" width="10.7109375" hidden="1" customWidth="1"/>
    <col min="9" max="9" width="3" hidden="1" customWidth="1"/>
    <col min="10" max="10" width="9.28515625" style="9" customWidth="1"/>
    <col min="11" max="11" width="9.28515625" style="9" hidden="1" customWidth="1"/>
    <col min="12" max="12" width="9" style="21" hidden="1" customWidth="1"/>
    <col min="13" max="13" width="9.42578125" customWidth="1"/>
    <col min="14" max="14" width="2.7109375" hidden="1" customWidth="1"/>
    <col min="15" max="23" width="4.7109375" customWidth="1"/>
    <col min="24" max="24" width="9.140625" style="11"/>
    <col min="25" max="25" width="13.7109375" style="12" customWidth="1"/>
  </cols>
  <sheetData>
    <row r="1" spans="1:25">
      <c r="A1" s="483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</row>
    <row r="2" spans="1:25" ht="15" customHeight="1">
      <c r="A2" s="593" t="str">
        <f>Summary!A3</f>
        <v xml:space="preserve">Progress report for the construction of USSS (Upgraded Senior Secondary School)                          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</row>
    <row r="3" spans="1:25">
      <c r="A3" s="485" t="s">
        <v>48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39" t="str">
        <f>Summary!U3</f>
        <v>Date:-31.05.2015</v>
      </c>
      <c r="Y3" s="439"/>
    </row>
    <row r="4" spans="1:25" ht="25.5" customHeight="1">
      <c r="A4" s="424" t="s">
        <v>77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</row>
    <row r="5" spans="1:25">
      <c r="A5" s="396" t="s">
        <v>0</v>
      </c>
      <c r="B5" s="396" t="s">
        <v>1</v>
      </c>
      <c r="C5" s="465" t="s">
        <v>2</v>
      </c>
      <c r="D5" s="396" t="s">
        <v>3</v>
      </c>
      <c r="E5" s="396" t="s">
        <v>0</v>
      </c>
      <c r="F5" s="567" t="s">
        <v>4</v>
      </c>
      <c r="G5" s="567" t="s">
        <v>5</v>
      </c>
      <c r="H5" s="396" t="s">
        <v>5</v>
      </c>
      <c r="I5" s="396" t="s">
        <v>55</v>
      </c>
      <c r="J5" s="396" t="s">
        <v>54</v>
      </c>
      <c r="K5" s="396" t="s">
        <v>31</v>
      </c>
      <c r="L5" s="396" t="s">
        <v>19</v>
      </c>
      <c r="M5" s="396" t="s">
        <v>32</v>
      </c>
      <c r="N5" s="509" t="s">
        <v>15</v>
      </c>
      <c r="O5" s="510"/>
      <c r="P5" s="510"/>
      <c r="Q5" s="510"/>
      <c r="R5" s="510"/>
      <c r="S5" s="510"/>
      <c r="T5" s="510"/>
      <c r="U5" s="510"/>
      <c r="V5" s="510"/>
      <c r="W5" s="511"/>
      <c r="X5" s="396" t="s">
        <v>20</v>
      </c>
      <c r="Y5" s="488" t="s">
        <v>13</v>
      </c>
    </row>
    <row r="6" spans="1:25">
      <c r="A6" s="397"/>
      <c r="B6" s="397"/>
      <c r="C6" s="466"/>
      <c r="D6" s="397"/>
      <c r="E6" s="397"/>
      <c r="F6" s="568"/>
      <c r="G6" s="568"/>
      <c r="H6" s="397"/>
      <c r="I6" s="397"/>
      <c r="J6" s="397"/>
      <c r="K6" s="397"/>
      <c r="L6" s="397"/>
      <c r="M6" s="397"/>
      <c r="N6" s="396" t="s">
        <v>6</v>
      </c>
      <c r="O6" s="554" t="s">
        <v>14</v>
      </c>
      <c r="P6" s="396" t="s">
        <v>9</v>
      </c>
      <c r="Q6" s="396" t="s">
        <v>8</v>
      </c>
      <c r="R6" s="556" t="s">
        <v>16</v>
      </c>
      <c r="S6" s="482"/>
      <c r="T6" s="556" t="s">
        <v>17</v>
      </c>
      <c r="U6" s="482"/>
      <c r="V6" s="396" t="s">
        <v>12</v>
      </c>
      <c r="W6" s="396" t="s">
        <v>7</v>
      </c>
      <c r="X6" s="397"/>
      <c r="Y6" s="489"/>
    </row>
    <row r="7" spans="1:25" ht="26.25" customHeight="1">
      <c r="A7" s="398"/>
      <c r="B7" s="398"/>
      <c r="C7" s="557"/>
      <c r="D7" s="398"/>
      <c r="E7" s="398"/>
      <c r="F7" s="569"/>
      <c r="G7" s="569"/>
      <c r="H7" s="398"/>
      <c r="I7" s="398"/>
      <c r="J7" s="398"/>
      <c r="K7" s="398"/>
      <c r="L7" s="398"/>
      <c r="M7" s="398"/>
      <c r="N7" s="398"/>
      <c r="O7" s="555"/>
      <c r="P7" s="398"/>
      <c r="Q7" s="398"/>
      <c r="R7" s="138" t="s">
        <v>10</v>
      </c>
      <c r="S7" s="138" t="s">
        <v>11</v>
      </c>
      <c r="T7" s="138" t="s">
        <v>10</v>
      </c>
      <c r="U7" s="138" t="s">
        <v>11</v>
      </c>
      <c r="V7" s="398"/>
      <c r="W7" s="398"/>
      <c r="X7" s="398"/>
      <c r="Y7" s="490"/>
    </row>
    <row r="8" spans="1:25" ht="30" customHeight="1">
      <c r="A8" s="453">
        <v>1</v>
      </c>
      <c r="B8" s="394" t="s">
        <v>726</v>
      </c>
      <c r="C8" s="393" t="s">
        <v>727</v>
      </c>
      <c r="D8" s="326"/>
      <c r="E8" s="139">
        <v>1</v>
      </c>
      <c r="F8" s="256" t="s">
        <v>728</v>
      </c>
      <c r="G8" s="523" t="s">
        <v>729</v>
      </c>
      <c r="J8" s="100"/>
      <c r="K8" s="100"/>
      <c r="L8" s="146"/>
      <c r="M8" s="1"/>
      <c r="N8" s="1"/>
      <c r="O8" s="332"/>
      <c r="P8" s="332"/>
      <c r="Q8" s="332"/>
      <c r="R8" s="332"/>
      <c r="S8" s="332"/>
      <c r="T8" s="332"/>
      <c r="U8" s="332"/>
      <c r="V8" s="332">
        <v>1</v>
      </c>
      <c r="W8" s="1"/>
      <c r="X8" s="302"/>
      <c r="Y8" s="2"/>
    </row>
    <row r="9" spans="1:25" ht="30" customHeight="1">
      <c r="A9" s="453"/>
      <c r="B9" s="394"/>
      <c r="C9" s="393"/>
      <c r="D9" s="326"/>
      <c r="E9" s="139">
        <v>2</v>
      </c>
      <c r="F9" s="256" t="s">
        <v>730</v>
      </c>
      <c r="G9" s="524"/>
      <c r="J9" s="100"/>
      <c r="K9" s="100"/>
      <c r="L9" s="146"/>
      <c r="M9" s="1"/>
      <c r="N9" s="1"/>
      <c r="O9" s="332"/>
      <c r="P9" s="332"/>
      <c r="Q9" s="332"/>
      <c r="R9" s="332"/>
      <c r="S9" s="332"/>
      <c r="T9" s="332">
        <v>1</v>
      </c>
      <c r="U9" s="1"/>
      <c r="V9" s="1"/>
      <c r="W9" s="1"/>
      <c r="X9" s="302"/>
      <c r="Y9" s="2"/>
    </row>
    <row r="10" spans="1:25" ht="30" customHeight="1">
      <c r="A10" s="453">
        <v>2</v>
      </c>
      <c r="B10" s="394" t="s">
        <v>731</v>
      </c>
      <c r="C10" s="393" t="s">
        <v>56</v>
      </c>
      <c r="D10" s="326"/>
      <c r="E10" s="139">
        <v>1</v>
      </c>
      <c r="F10" s="256" t="s">
        <v>732</v>
      </c>
      <c r="G10" s="523" t="s">
        <v>85</v>
      </c>
      <c r="J10" s="100"/>
      <c r="K10" s="100"/>
      <c r="L10" s="14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02"/>
      <c r="Y10" s="2"/>
    </row>
    <row r="11" spans="1:25" ht="30" customHeight="1">
      <c r="A11" s="453"/>
      <c r="B11" s="394"/>
      <c r="C11" s="393"/>
      <c r="D11" s="326"/>
      <c r="E11" s="139">
        <v>2</v>
      </c>
      <c r="F11" s="256" t="s">
        <v>733</v>
      </c>
      <c r="G11" s="532"/>
      <c r="J11" s="100"/>
      <c r="K11" s="100"/>
      <c r="L11" s="14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02"/>
      <c r="Y11" s="2"/>
    </row>
    <row r="12" spans="1:25" ht="30" customHeight="1">
      <c r="A12" s="453"/>
      <c r="B12" s="394"/>
      <c r="C12" s="393"/>
      <c r="D12" s="326"/>
      <c r="E12" s="139">
        <v>3</v>
      </c>
      <c r="F12" s="256" t="s">
        <v>734</v>
      </c>
      <c r="G12" s="524"/>
      <c r="J12" s="100"/>
      <c r="K12" s="100"/>
      <c r="L12" s="14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02"/>
      <c r="Y12" s="2"/>
    </row>
    <row r="13" spans="1:25" ht="30" customHeight="1">
      <c r="A13" s="139">
        <v>3</v>
      </c>
      <c r="B13" s="150" t="s">
        <v>735</v>
      </c>
      <c r="C13" s="142" t="s">
        <v>736</v>
      </c>
      <c r="D13" s="326"/>
      <c r="E13" s="139">
        <v>1</v>
      </c>
      <c r="F13" s="256" t="s">
        <v>737</v>
      </c>
      <c r="G13" s="247" t="s">
        <v>85</v>
      </c>
      <c r="J13" s="100"/>
      <c r="K13" s="100"/>
      <c r="L13" s="14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02"/>
      <c r="Y13" s="2"/>
    </row>
    <row r="14" spans="1:25" ht="30" customHeight="1">
      <c r="A14" s="453">
        <v>4</v>
      </c>
      <c r="B14" s="394" t="s">
        <v>738</v>
      </c>
      <c r="C14" s="393" t="s">
        <v>56</v>
      </c>
      <c r="D14" s="142"/>
      <c r="E14" s="139">
        <v>1</v>
      </c>
      <c r="F14" s="256" t="s">
        <v>739</v>
      </c>
      <c r="G14" s="523" t="s">
        <v>740</v>
      </c>
      <c r="J14" s="100"/>
      <c r="K14" s="100"/>
      <c r="L14" s="146"/>
      <c r="M14" s="1"/>
      <c r="N14" s="1"/>
      <c r="O14" s="332"/>
      <c r="P14" s="332"/>
      <c r="Q14" s="332"/>
      <c r="R14" s="332"/>
      <c r="S14" s="332"/>
      <c r="T14" s="332"/>
      <c r="U14" s="332">
        <v>1</v>
      </c>
      <c r="V14" s="1"/>
      <c r="W14" s="1"/>
      <c r="X14" s="302"/>
      <c r="Y14" s="2"/>
    </row>
    <row r="15" spans="1:25" ht="30" customHeight="1">
      <c r="A15" s="453"/>
      <c r="B15" s="394"/>
      <c r="C15" s="393"/>
      <c r="D15" s="142"/>
      <c r="E15" s="139">
        <v>2</v>
      </c>
      <c r="F15" s="256" t="s">
        <v>741</v>
      </c>
      <c r="G15" s="524"/>
      <c r="J15" s="100"/>
      <c r="K15" s="100"/>
      <c r="L15" s="146"/>
      <c r="M15" s="1"/>
      <c r="N15" s="1"/>
      <c r="O15" s="332"/>
      <c r="P15" s="332"/>
      <c r="Q15" s="332"/>
      <c r="R15" s="332"/>
      <c r="S15" s="332"/>
      <c r="T15" s="332"/>
      <c r="U15" s="332">
        <v>1</v>
      </c>
      <c r="V15" s="1"/>
      <c r="W15" s="1"/>
      <c r="X15" s="302"/>
      <c r="Y15" s="2"/>
    </row>
    <row r="16" spans="1:25" ht="30" customHeight="1">
      <c r="A16" s="139">
        <v>5</v>
      </c>
      <c r="B16" s="150" t="s">
        <v>742</v>
      </c>
      <c r="C16" s="142" t="s">
        <v>56</v>
      </c>
      <c r="D16" s="142"/>
      <c r="E16" s="139">
        <v>1</v>
      </c>
      <c r="F16" s="256" t="s">
        <v>743</v>
      </c>
      <c r="G16" s="247" t="s">
        <v>85</v>
      </c>
      <c r="J16" s="100"/>
      <c r="K16" s="100"/>
      <c r="L16" s="14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02"/>
      <c r="Y16" s="2"/>
    </row>
    <row r="17" spans="1:25" ht="30" customHeight="1">
      <c r="A17" s="341">
        <v>6</v>
      </c>
      <c r="B17" s="613" t="s">
        <v>824</v>
      </c>
      <c r="C17" s="393" t="s">
        <v>56</v>
      </c>
      <c r="D17" s="142"/>
      <c r="E17" s="139">
        <v>1</v>
      </c>
      <c r="F17" s="256" t="s">
        <v>744</v>
      </c>
      <c r="G17" s="344" t="s">
        <v>823</v>
      </c>
      <c r="J17" s="100"/>
      <c r="K17" s="100"/>
      <c r="L17" s="146"/>
      <c r="M17" s="1"/>
      <c r="N17" s="1"/>
      <c r="O17" s="332">
        <v>1</v>
      </c>
      <c r="P17" s="1"/>
      <c r="Q17" s="1"/>
      <c r="R17" s="1"/>
      <c r="S17" s="1"/>
      <c r="T17" s="1"/>
      <c r="U17" s="1"/>
      <c r="V17" s="1"/>
      <c r="W17" s="1"/>
      <c r="X17" s="302"/>
      <c r="Y17" s="2"/>
    </row>
    <row r="18" spans="1:25" ht="30" customHeight="1">
      <c r="A18" s="343">
        <v>7</v>
      </c>
      <c r="B18" s="613" t="s">
        <v>825</v>
      </c>
      <c r="C18" s="393"/>
      <c r="D18" s="142"/>
      <c r="E18" s="139">
        <v>1</v>
      </c>
      <c r="F18" s="256" t="s">
        <v>745</v>
      </c>
      <c r="G18" s="344" t="s">
        <v>826</v>
      </c>
      <c r="J18" s="100"/>
      <c r="K18" s="100"/>
      <c r="L18" s="146"/>
      <c r="M18" s="1"/>
      <c r="N18" s="1"/>
      <c r="O18" s="332">
        <v>1</v>
      </c>
      <c r="P18" s="1"/>
      <c r="Q18" s="1"/>
      <c r="R18" s="1"/>
      <c r="S18" s="1"/>
      <c r="T18" s="1"/>
      <c r="U18" s="1"/>
      <c r="V18" s="1"/>
      <c r="W18" s="1"/>
      <c r="X18" s="302"/>
      <c r="Y18" s="2"/>
    </row>
    <row r="19" spans="1:25" ht="30" customHeight="1">
      <c r="A19" s="139">
        <v>8</v>
      </c>
      <c r="B19" s="150" t="s">
        <v>746</v>
      </c>
      <c r="C19" s="142" t="s">
        <v>56</v>
      </c>
      <c r="D19" s="142"/>
      <c r="E19" s="139">
        <v>1</v>
      </c>
      <c r="F19" s="256" t="s">
        <v>747</v>
      </c>
      <c r="G19" s="247" t="s">
        <v>85</v>
      </c>
      <c r="J19" s="100"/>
      <c r="K19" s="100"/>
      <c r="L19" s="1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02"/>
      <c r="Y19" s="2"/>
    </row>
    <row r="20" spans="1:25" ht="30" customHeight="1">
      <c r="A20" s="139">
        <v>9</v>
      </c>
      <c r="B20" s="150" t="s">
        <v>748</v>
      </c>
      <c r="C20" s="142" t="s">
        <v>56</v>
      </c>
      <c r="D20" s="142"/>
      <c r="E20" s="139">
        <v>1</v>
      </c>
      <c r="F20" s="256" t="s">
        <v>749</v>
      </c>
      <c r="G20" s="247" t="s">
        <v>85</v>
      </c>
      <c r="J20" s="100"/>
      <c r="K20" s="100"/>
      <c r="L20" s="1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02"/>
      <c r="Y20" s="2"/>
    </row>
    <row r="21" spans="1:25" ht="30" customHeight="1">
      <c r="A21" s="139">
        <v>10</v>
      </c>
      <c r="B21" s="133" t="s">
        <v>750</v>
      </c>
      <c r="C21" s="393" t="s">
        <v>56</v>
      </c>
      <c r="D21" s="142"/>
      <c r="E21" s="139">
        <v>1</v>
      </c>
      <c r="F21" s="256" t="s">
        <v>751</v>
      </c>
      <c r="G21" s="247" t="s">
        <v>790</v>
      </c>
      <c r="J21" s="100"/>
      <c r="K21" s="100"/>
      <c r="L21" s="146"/>
      <c r="M21" s="1"/>
      <c r="N21" s="1">
        <v>1</v>
      </c>
      <c r="O21" s="1"/>
      <c r="P21" s="1"/>
      <c r="Q21" s="1"/>
      <c r="R21" s="1"/>
      <c r="S21" s="1"/>
      <c r="T21" s="1"/>
      <c r="U21" s="1"/>
      <c r="V21" s="1"/>
      <c r="W21" s="1"/>
      <c r="X21" s="302"/>
      <c r="Y21" s="2"/>
    </row>
    <row r="22" spans="1:25" ht="30" customHeight="1">
      <c r="A22" s="139">
        <v>11</v>
      </c>
      <c r="B22" s="133" t="s">
        <v>752</v>
      </c>
      <c r="C22" s="393"/>
      <c r="D22" s="142"/>
      <c r="E22" s="139">
        <v>1</v>
      </c>
      <c r="F22" s="256" t="s">
        <v>753</v>
      </c>
      <c r="G22" s="247" t="s">
        <v>790</v>
      </c>
      <c r="J22" s="100"/>
      <c r="K22" s="100"/>
      <c r="L22" s="146"/>
      <c r="M22" s="1"/>
      <c r="N22" s="1">
        <v>1</v>
      </c>
      <c r="O22" s="1"/>
      <c r="P22" s="1"/>
      <c r="Q22" s="1"/>
      <c r="R22" s="1"/>
      <c r="S22" s="1"/>
      <c r="T22" s="1"/>
      <c r="U22" s="1"/>
      <c r="V22" s="1"/>
      <c r="W22" s="1"/>
      <c r="X22" s="302"/>
      <c r="Y22" s="2"/>
    </row>
    <row r="23" spans="1:25" ht="30" customHeight="1">
      <c r="A23" s="381">
        <v>12</v>
      </c>
      <c r="B23" s="394" t="s">
        <v>754</v>
      </c>
      <c r="C23" s="393" t="s">
        <v>56</v>
      </c>
      <c r="D23" s="142"/>
      <c r="E23" s="139">
        <v>1</v>
      </c>
      <c r="F23" s="256" t="s">
        <v>755</v>
      </c>
      <c r="G23" s="523" t="s">
        <v>791</v>
      </c>
      <c r="J23" s="100"/>
      <c r="K23" s="100"/>
      <c r="L23" s="146"/>
      <c r="M23" s="1"/>
      <c r="N23" s="1"/>
      <c r="O23" s="332"/>
      <c r="P23" s="332"/>
      <c r="Q23" s="332"/>
      <c r="R23" s="332"/>
      <c r="S23" s="332"/>
      <c r="T23" s="332"/>
      <c r="U23" s="332"/>
      <c r="V23" s="332">
        <v>1</v>
      </c>
      <c r="W23" s="1"/>
      <c r="X23" s="302"/>
      <c r="Y23" s="2"/>
    </row>
    <row r="24" spans="1:25" ht="30" customHeight="1">
      <c r="A24" s="382"/>
      <c r="B24" s="394"/>
      <c r="C24" s="393"/>
      <c r="D24" s="142"/>
      <c r="E24" s="139">
        <v>2</v>
      </c>
      <c r="F24" s="256" t="s">
        <v>756</v>
      </c>
      <c r="G24" s="532"/>
      <c r="J24" s="100"/>
      <c r="K24" s="100"/>
      <c r="L24" s="146"/>
      <c r="M24" s="1"/>
      <c r="N24" s="1">
        <v>1</v>
      </c>
      <c r="O24" s="1"/>
      <c r="P24" s="1"/>
      <c r="Q24" s="1"/>
      <c r="R24" s="1"/>
      <c r="S24" s="1"/>
      <c r="T24" s="1"/>
      <c r="U24" s="1"/>
      <c r="V24" s="1"/>
      <c r="W24" s="1"/>
      <c r="X24" s="302"/>
      <c r="Y24" s="2"/>
    </row>
    <row r="25" spans="1:25" ht="30" customHeight="1">
      <c r="A25" s="389"/>
      <c r="B25" s="394"/>
      <c r="C25" s="393"/>
      <c r="D25" s="142"/>
      <c r="E25" s="139">
        <v>3</v>
      </c>
      <c r="F25" s="256" t="s">
        <v>757</v>
      </c>
      <c r="G25" s="524"/>
      <c r="J25" s="100"/>
      <c r="K25" s="100"/>
      <c r="L25" s="146"/>
      <c r="M25" s="1"/>
      <c r="N25" s="1">
        <v>1</v>
      </c>
      <c r="O25" s="1"/>
      <c r="P25" s="1"/>
      <c r="Q25" s="1"/>
      <c r="R25" s="1"/>
      <c r="S25" s="1"/>
      <c r="T25" s="1"/>
      <c r="U25" s="1"/>
      <c r="V25" s="1"/>
      <c r="W25" s="1"/>
      <c r="X25" s="302"/>
      <c r="Y25" s="2"/>
    </row>
    <row r="26" spans="1:25" ht="30" customHeight="1">
      <c r="A26" s="139">
        <v>13</v>
      </c>
      <c r="B26" s="150" t="s">
        <v>758</v>
      </c>
      <c r="C26" s="142" t="s">
        <v>56</v>
      </c>
      <c r="D26" s="142"/>
      <c r="E26" s="139">
        <v>1</v>
      </c>
      <c r="F26" s="256" t="s">
        <v>759</v>
      </c>
      <c r="G26" s="247" t="s">
        <v>85</v>
      </c>
      <c r="J26" s="100"/>
      <c r="K26" s="100"/>
      <c r="L26" s="14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02"/>
      <c r="Y26" s="2"/>
    </row>
    <row r="27" spans="1:25" ht="30" customHeight="1">
      <c r="A27" s="289">
        <v>14</v>
      </c>
      <c r="B27" s="150" t="s">
        <v>760</v>
      </c>
      <c r="C27" s="142" t="s">
        <v>56</v>
      </c>
      <c r="D27" s="142"/>
      <c r="E27" s="139">
        <v>1</v>
      </c>
      <c r="F27" s="256" t="s">
        <v>761</v>
      </c>
      <c r="G27" s="247" t="s">
        <v>85</v>
      </c>
      <c r="J27" s="100"/>
      <c r="K27" s="100"/>
      <c r="L27" s="14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02"/>
      <c r="Y27" s="2"/>
    </row>
    <row r="28" spans="1:25" ht="30" customHeight="1">
      <c r="A28" s="139">
        <v>15</v>
      </c>
      <c r="B28" s="150" t="s">
        <v>762</v>
      </c>
      <c r="C28" s="142" t="s">
        <v>727</v>
      </c>
      <c r="D28" s="142"/>
      <c r="E28" s="139">
        <v>1</v>
      </c>
      <c r="F28" s="256" t="s">
        <v>763</v>
      </c>
      <c r="G28" s="247" t="s">
        <v>85</v>
      </c>
      <c r="J28" s="100"/>
      <c r="K28" s="100"/>
      <c r="L28" s="14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02"/>
      <c r="Y28" s="2"/>
    </row>
    <row r="29" spans="1:25" ht="30" customHeight="1">
      <c r="A29" s="139">
        <v>16</v>
      </c>
      <c r="B29" s="150" t="s">
        <v>764</v>
      </c>
      <c r="C29" s="142" t="s">
        <v>727</v>
      </c>
      <c r="D29" s="142"/>
      <c r="E29" s="139">
        <v>1</v>
      </c>
      <c r="F29" s="256" t="s">
        <v>765</v>
      </c>
      <c r="G29" s="247" t="s">
        <v>785</v>
      </c>
      <c r="J29" s="100"/>
      <c r="K29" s="100"/>
      <c r="L29" s="146"/>
      <c r="M29" s="1"/>
      <c r="N29" s="1"/>
      <c r="O29" s="332"/>
      <c r="P29" s="332"/>
      <c r="Q29" s="332">
        <v>1</v>
      </c>
      <c r="R29" s="1"/>
      <c r="S29" s="1"/>
      <c r="T29" s="1"/>
      <c r="U29" s="1"/>
      <c r="V29" s="1"/>
      <c r="W29" s="1"/>
      <c r="X29" s="302"/>
      <c r="Y29" s="2"/>
    </row>
    <row r="30" spans="1:25" ht="30" customHeight="1">
      <c r="A30" s="139">
        <v>17</v>
      </c>
      <c r="B30" s="133" t="s">
        <v>766</v>
      </c>
      <c r="C30" s="393" t="s">
        <v>727</v>
      </c>
      <c r="D30" s="142"/>
      <c r="E30" s="139">
        <v>1</v>
      </c>
      <c r="F30" s="256" t="s">
        <v>767</v>
      </c>
      <c r="G30" s="330" t="s">
        <v>85</v>
      </c>
      <c r="J30" s="100"/>
      <c r="K30" s="100"/>
      <c r="L30" s="14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02"/>
      <c r="Y30" s="2"/>
    </row>
    <row r="31" spans="1:25" ht="30" customHeight="1">
      <c r="A31" s="139">
        <v>18</v>
      </c>
      <c r="B31" s="133" t="s">
        <v>768</v>
      </c>
      <c r="C31" s="393"/>
      <c r="D31" s="142"/>
      <c r="E31" s="139">
        <v>1</v>
      </c>
      <c r="F31" s="256" t="s">
        <v>769</v>
      </c>
      <c r="G31" s="255" t="s">
        <v>85</v>
      </c>
      <c r="J31" s="100"/>
      <c r="K31" s="100"/>
      <c r="L31" s="1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02"/>
      <c r="Y31" s="2"/>
    </row>
    <row r="32" spans="1:25" ht="30" customHeight="1">
      <c r="A32" s="139">
        <v>19</v>
      </c>
      <c r="B32" s="150" t="s">
        <v>770</v>
      </c>
      <c r="C32" s="142" t="s">
        <v>727</v>
      </c>
      <c r="D32" s="142"/>
      <c r="E32" s="139">
        <v>1</v>
      </c>
      <c r="F32" s="256" t="s">
        <v>771</v>
      </c>
      <c r="G32" s="247" t="s">
        <v>312</v>
      </c>
      <c r="J32" s="100"/>
      <c r="K32" s="100"/>
      <c r="L32" s="146"/>
      <c r="M32" s="1"/>
      <c r="N32" s="1">
        <v>1</v>
      </c>
      <c r="O32" s="1"/>
      <c r="P32" s="1"/>
      <c r="Q32" s="1"/>
      <c r="R32" s="1"/>
      <c r="S32" s="1"/>
      <c r="T32" s="1"/>
      <c r="U32" s="1"/>
      <c r="V32" s="1"/>
      <c r="W32" s="1"/>
      <c r="X32" s="302"/>
      <c r="Y32" s="2"/>
    </row>
    <row r="33" spans="1:25" ht="30" customHeight="1">
      <c r="A33" s="139">
        <v>20</v>
      </c>
      <c r="B33" s="133" t="s">
        <v>772</v>
      </c>
      <c r="C33" s="393" t="s">
        <v>727</v>
      </c>
      <c r="D33" s="142"/>
      <c r="E33" s="139">
        <v>1</v>
      </c>
      <c r="F33" s="256" t="s">
        <v>773</v>
      </c>
      <c r="G33" s="247" t="s">
        <v>774</v>
      </c>
      <c r="J33" s="100"/>
      <c r="K33" s="100"/>
      <c r="L33" s="146"/>
      <c r="M33" s="1"/>
      <c r="N33" s="1"/>
      <c r="O33" s="332"/>
      <c r="P33" s="332"/>
      <c r="Q33" s="332"/>
      <c r="R33" s="332">
        <v>1</v>
      </c>
      <c r="S33" s="1"/>
      <c r="T33" s="1"/>
      <c r="U33" s="1"/>
      <c r="V33" s="1"/>
      <c r="W33" s="1"/>
      <c r="X33" s="302"/>
      <c r="Y33" s="2"/>
    </row>
    <row r="34" spans="1:25" ht="30" customHeight="1">
      <c r="A34" s="139">
        <v>21</v>
      </c>
      <c r="B34" s="133" t="s">
        <v>775</v>
      </c>
      <c r="C34" s="393"/>
      <c r="D34" s="142"/>
      <c r="E34" s="139">
        <v>1</v>
      </c>
      <c r="F34" s="256" t="s">
        <v>776</v>
      </c>
      <c r="G34" s="247" t="s">
        <v>785</v>
      </c>
      <c r="J34" s="100"/>
      <c r="K34" s="100"/>
      <c r="L34" s="146"/>
      <c r="M34" s="1"/>
      <c r="N34" s="1"/>
      <c r="O34" s="332"/>
      <c r="P34" s="332"/>
      <c r="Q34" s="332">
        <v>1</v>
      </c>
      <c r="R34" s="1"/>
      <c r="S34" s="1"/>
      <c r="T34" s="1"/>
      <c r="U34" s="1"/>
      <c r="V34" s="1"/>
      <c r="W34" s="1"/>
      <c r="X34" s="302"/>
      <c r="Y34" s="2"/>
    </row>
    <row r="35" spans="1:25" ht="30" customHeight="1">
      <c r="A35" s="139">
        <v>22</v>
      </c>
      <c r="B35" s="133" t="s">
        <v>777</v>
      </c>
      <c r="C35" s="393" t="s">
        <v>727</v>
      </c>
      <c r="D35" s="142"/>
      <c r="E35" s="139">
        <v>1</v>
      </c>
      <c r="F35" s="256" t="s">
        <v>778</v>
      </c>
      <c r="G35" s="247" t="s">
        <v>786</v>
      </c>
      <c r="J35" s="100"/>
      <c r="K35" s="100"/>
      <c r="L35" s="146"/>
      <c r="M35" s="1"/>
      <c r="N35" s="1">
        <v>1</v>
      </c>
      <c r="O35" s="1"/>
      <c r="P35" s="1"/>
      <c r="Q35" s="1"/>
      <c r="R35" s="1"/>
      <c r="S35" s="1"/>
      <c r="T35" s="1"/>
      <c r="U35" s="1"/>
      <c r="V35" s="1"/>
      <c r="W35" s="1"/>
      <c r="X35" s="302"/>
      <c r="Y35" s="2"/>
    </row>
    <row r="36" spans="1:25" ht="30" customHeight="1">
      <c r="A36" s="139">
        <v>23</v>
      </c>
      <c r="B36" s="133" t="s">
        <v>779</v>
      </c>
      <c r="C36" s="393"/>
      <c r="D36" s="142"/>
      <c r="E36" s="139">
        <v>1</v>
      </c>
      <c r="F36" s="256" t="s">
        <v>780</v>
      </c>
      <c r="G36" s="247" t="s">
        <v>787</v>
      </c>
      <c r="J36" s="100"/>
      <c r="K36" s="100"/>
      <c r="L36" s="146"/>
      <c r="M36" s="1"/>
      <c r="N36" s="1"/>
      <c r="O36" s="332"/>
      <c r="P36" s="332"/>
      <c r="Q36" s="332"/>
      <c r="R36" s="332"/>
      <c r="S36" s="332">
        <v>1</v>
      </c>
      <c r="T36" s="1"/>
      <c r="U36" s="1"/>
      <c r="V36" s="1"/>
      <c r="W36" s="1"/>
      <c r="X36" s="302"/>
      <c r="Y36" s="2"/>
    </row>
    <row r="37" spans="1:25" ht="30" customHeight="1">
      <c r="A37" s="139">
        <v>24</v>
      </c>
      <c r="B37" s="133" t="s">
        <v>781</v>
      </c>
      <c r="C37" s="393"/>
      <c r="D37" s="142"/>
      <c r="E37" s="139">
        <v>1</v>
      </c>
      <c r="F37" s="256" t="s">
        <v>782</v>
      </c>
      <c r="G37" s="247" t="s">
        <v>788</v>
      </c>
      <c r="J37" s="100"/>
      <c r="K37" s="100"/>
      <c r="L37" s="146"/>
      <c r="M37" s="1"/>
      <c r="N37" s="1"/>
      <c r="O37" s="332"/>
      <c r="P37" s="332"/>
      <c r="Q37" s="332"/>
      <c r="R37" s="332">
        <v>1</v>
      </c>
      <c r="S37" s="1"/>
      <c r="T37" s="1"/>
      <c r="U37" s="1"/>
      <c r="V37" s="1"/>
      <c r="W37" s="1"/>
      <c r="X37" s="302"/>
      <c r="Y37" s="2"/>
    </row>
    <row r="38" spans="1:25" ht="30" customHeight="1">
      <c r="A38" s="151">
        <v>25</v>
      </c>
      <c r="B38" s="133" t="s">
        <v>783</v>
      </c>
      <c r="C38" s="143" t="s">
        <v>736</v>
      </c>
      <c r="D38" s="143"/>
      <c r="E38" s="151">
        <v>1</v>
      </c>
      <c r="F38" s="329" t="s">
        <v>784</v>
      </c>
      <c r="G38" s="247" t="s">
        <v>789</v>
      </c>
      <c r="J38" s="163"/>
      <c r="K38" s="163"/>
      <c r="L38" s="200"/>
      <c r="M38" s="162"/>
      <c r="N38" s="162">
        <v>1</v>
      </c>
      <c r="O38" s="162"/>
      <c r="P38" s="162"/>
      <c r="Q38" s="162"/>
      <c r="R38" s="162"/>
      <c r="S38" s="162"/>
      <c r="T38" s="162"/>
      <c r="U38" s="162"/>
      <c r="V38" s="162"/>
      <c r="W38" s="162"/>
      <c r="X38" s="327"/>
      <c r="Y38" s="328"/>
    </row>
    <row r="39" spans="1:25">
      <c r="A39" s="376" t="s">
        <v>129</v>
      </c>
      <c r="B39" s="377"/>
      <c r="C39" s="377"/>
      <c r="D39" s="378"/>
      <c r="E39" s="20">
        <f>E9+E12+E13+E15+E16+E18+E19+E20+E21+E22+E25+E26+E27+E28+E29+E30+E31+E32+E33+E34+E35+E36+E37+E38+E17</f>
        <v>31</v>
      </c>
      <c r="F39" s="55"/>
      <c r="G39" s="331"/>
      <c r="H39" s="1"/>
      <c r="I39" s="1"/>
      <c r="J39" s="100"/>
      <c r="K39" s="100"/>
      <c r="L39" s="146"/>
      <c r="M39" s="1"/>
      <c r="N39" s="20">
        <f>COUNTA(N8:N38)</f>
        <v>7</v>
      </c>
      <c r="O39" s="20">
        <f t="shared" ref="O39:W39" si="0">COUNTA(O8:O38)</f>
        <v>2</v>
      </c>
      <c r="P39" s="20">
        <f t="shared" si="0"/>
        <v>0</v>
      </c>
      <c r="Q39" s="20">
        <f t="shared" si="0"/>
        <v>2</v>
      </c>
      <c r="R39" s="20">
        <f t="shared" si="0"/>
        <v>2</v>
      </c>
      <c r="S39" s="20">
        <f t="shared" si="0"/>
        <v>1</v>
      </c>
      <c r="T39" s="20">
        <f t="shared" si="0"/>
        <v>1</v>
      </c>
      <c r="U39" s="20">
        <f t="shared" si="0"/>
        <v>2</v>
      </c>
      <c r="V39" s="20">
        <f>COUNTA(V8:V38)</f>
        <v>2</v>
      </c>
      <c r="W39" s="20">
        <f t="shared" si="0"/>
        <v>0</v>
      </c>
      <c r="X39" s="101">
        <f>SUM(X8:X38)</f>
        <v>0</v>
      </c>
      <c r="Y39" s="2"/>
    </row>
  </sheetData>
  <mergeCells count="51">
    <mergeCell ref="G23:G25"/>
    <mergeCell ref="A39:D39"/>
    <mergeCell ref="G10:G12"/>
    <mergeCell ref="C33:C34"/>
    <mergeCell ref="C35:C37"/>
    <mergeCell ref="C17:C18"/>
    <mergeCell ref="C30:C31"/>
    <mergeCell ref="C21:C22"/>
    <mergeCell ref="A23:A25"/>
    <mergeCell ref="B23:B25"/>
    <mergeCell ref="C23:C25"/>
    <mergeCell ref="A14:A15"/>
    <mergeCell ref="B14:B15"/>
    <mergeCell ref="A8:A9"/>
    <mergeCell ref="B8:B9"/>
    <mergeCell ref="C8:C9"/>
    <mergeCell ref="A10:A12"/>
    <mergeCell ref="B10:B12"/>
    <mergeCell ref="C10:C12"/>
    <mergeCell ref="C14:C15"/>
    <mergeCell ref="G14:G15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N6:N7"/>
    <mergeCell ref="X3:Y3"/>
    <mergeCell ref="A5:A7"/>
    <mergeCell ref="B5:B7"/>
    <mergeCell ref="C5:C7"/>
    <mergeCell ref="E5:E7"/>
    <mergeCell ref="F5:F7"/>
    <mergeCell ref="N5:W5"/>
    <mergeCell ref="G5:G7"/>
    <mergeCell ref="H5:H7"/>
    <mergeCell ref="M5:M7"/>
    <mergeCell ref="G8:G9"/>
    <mergeCell ref="I5:I7"/>
    <mergeCell ref="J5:J7"/>
    <mergeCell ref="K5:K7"/>
    <mergeCell ref="L5:L7"/>
  </mergeCells>
  <pageMargins left="0.39" right="0.05" top="0.5" bottom="0.5" header="0.13" footer="0.1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"/>
  <sheetViews>
    <sheetView showGridLines="0" view="pageBreakPreview" zoomScaleSheetLayoutView="10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G13" sqref="G13:G17"/>
    </sheetView>
  </sheetViews>
  <sheetFormatPr defaultRowHeight="15"/>
  <cols>
    <col min="1" max="1" width="6.140625" style="9" customWidth="1"/>
    <col min="2" max="2" width="9.5703125" style="3" customWidth="1"/>
    <col min="3" max="3" width="9.42578125" customWidth="1"/>
    <col min="4" max="4" width="12" style="3" customWidth="1"/>
    <col min="5" max="5" width="2.7109375" customWidth="1"/>
    <col min="6" max="6" width="29.42578125" customWidth="1"/>
    <col min="7" max="7" width="23.85546875" style="10" customWidth="1"/>
    <col min="8" max="8" width="10.140625" hidden="1" customWidth="1"/>
    <col min="9" max="9" width="2.140625" hidden="1" customWidth="1"/>
    <col min="10" max="10" width="8.85546875" style="10" customWidth="1"/>
    <col min="11" max="11" width="12.5703125" hidden="1" customWidth="1"/>
    <col min="12" max="12" width="6.28515625" hidden="1" customWidth="1"/>
    <col min="13" max="13" width="10.28515625" customWidth="1"/>
    <col min="14" max="14" width="2.140625" style="9" hidden="1" customWidth="1"/>
    <col min="15" max="23" width="5.7109375" customWidth="1"/>
    <col min="25" max="25" width="17.28515625" customWidth="1"/>
  </cols>
  <sheetData>
    <row r="1" spans="1:25">
      <c r="A1" s="484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</row>
    <row r="2" spans="1:25" ht="20.25" customHeight="1">
      <c r="A2" s="597" t="str">
        <f>Summary!A3</f>
        <v xml:space="preserve">Progress report for the construction of USSS (Upgraded Senior Secondary School)                          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</row>
    <row r="3" spans="1:25" ht="20.100000000000001" customHeight="1">
      <c r="A3" s="598" t="s">
        <v>49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417" t="str">
        <f>Summary!U3</f>
        <v>Date:-31.05.2015</v>
      </c>
      <c r="X3" s="448"/>
      <c r="Y3" s="418"/>
    </row>
    <row r="4" spans="1:25" ht="26.25" customHeight="1">
      <c r="A4" s="469" t="s">
        <v>78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</row>
    <row r="5" spans="1:25" ht="18" customHeight="1">
      <c r="A5" s="401" t="s">
        <v>0</v>
      </c>
      <c r="B5" s="596" t="s">
        <v>1</v>
      </c>
      <c r="C5" s="416" t="s">
        <v>2</v>
      </c>
      <c r="D5" s="596" t="s">
        <v>3</v>
      </c>
      <c r="E5" s="401" t="s">
        <v>0</v>
      </c>
      <c r="F5" s="416" t="s">
        <v>4</v>
      </c>
      <c r="G5" s="396" t="s">
        <v>5</v>
      </c>
      <c r="H5" s="396" t="s">
        <v>55</v>
      </c>
      <c r="I5" s="401" t="s">
        <v>53</v>
      </c>
      <c r="J5" s="396" t="s">
        <v>54</v>
      </c>
      <c r="K5" s="396" t="s">
        <v>31</v>
      </c>
      <c r="L5" s="401" t="s">
        <v>19</v>
      </c>
      <c r="M5" s="396" t="s">
        <v>32</v>
      </c>
      <c r="N5" s="399" t="s">
        <v>15</v>
      </c>
      <c r="O5" s="399"/>
      <c r="P5" s="399"/>
      <c r="Q5" s="399"/>
      <c r="R5" s="399"/>
      <c r="S5" s="399"/>
      <c r="T5" s="399"/>
      <c r="U5" s="399"/>
      <c r="V5" s="399"/>
      <c r="W5" s="399"/>
      <c r="X5" s="396" t="s">
        <v>20</v>
      </c>
      <c r="Y5" s="488" t="s">
        <v>13</v>
      </c>
    </row>
    <row r="6" spans="1:25" ht="20.25" customHeight="1">
      <c r="A6" s="401"/>
      <c r="B6" s="596"/>
      <c r="C6" s="416"/>
      <c r="D6" s="596"/>
      <c r="E6" s="401"/>
      <c r="F6" s="416"/>
      <c r="G6" s="397"/>
      <c r="H6" s="397"/>
      <c r="I6" s="401"/>
      <c r="J6" s="397"/>
      <c r="K6" s="397"/>
      <c r="L6" s="401"/>
      <c r="M6" s="397"/>
      <c r="N6" s="401" t="s">
        <v>6</v>
      </c>
      <c r="O6" s="399" t="s">
        <v>14</v>
      </c>
      <c r="P6" s="401" t="s">
        <v>9</v>
      </c>
      <c r="Q6" s="401" t="s">
        <v>8</v>
      </c>
      <c r="R6" s="401" t="s">
        <v>16</v>
      </c>
      <c r="S6" s="401"/>
      <c r="T6" s="401" t="s">
        <v>17</v>
      </c>
      <c r="U6" s="401"/>
      <c r="V6" s="401" t="s">
        <v>12</v>
      </c>
      <c r="W6" s="401" t="s">
        <v>7</v>
      </c>
      <c r="X6" s="397"/>
      <c r="Y6" s="489"/>
    </row>
    <row r="7" spans="1:25" ht="31.5" customHeight="1">
      <c r="A7" s="401"/>
      <c r="B7" s="596"/>
      <c r="C7" s="416"/>
      <c r="D7" s="596"/>
      <c r="E7" s="401"/>
      <c r="F7" s="416"/>
      <c r="G7" s="398"/>
      <c r="H7" s="398"/>
      <c r="I7" s="401"/>
      <c r="J7" s="398"/>
      <c r="K7" s="398"/>
      <c r="L7" s="401"/>
      <c r="M7" s="398"/>
      <c r="N7" s="401"/>
      <c r="O7" s="399"/>
      <c r="P7" s="401"/>
      <c r="Q7" s="401"/>
      <c r="R7" s="288" t="s">
        <v>10</v>
      </c>
      <c r="S7" s="288" t="s">
        <v>11</v>
      </c>
      <c r="T7" s="288" t="s">
        <v>10</v>
      </c>
      <c r="U7" s="288" t="s">
        <v>11</v>
      </c>
      <c r="V7" s="401"/>
      <c r="W7" s="401"/>
      <c r="X7" s="398"/>
      <c r="Y7" s="490"/>
    </row>
    <row r="8" spans="1:25" ht="30" customHeight="1">
      <c r="A8" s="453">
        <v>1</v>
      </c>
      <c r="B8" s="394" t="s">
        <v>792</v>
      </c>
      <c r="C8" s="591" t="s">
        <v>793</v>
      </c>
      <c r="D8" s="294"/>
      <c r="E8" s="292">
        <v>1</v>
      </c>
      <c r="F8" s="334" t="s">
        <v>794</v>
      </c>
      <c r="G8" s="394" t="s">
        <v>795</v>
      </c>
      <c r="J8" s="291"/>
      <c r="K8" s="1"/>
      <c r="L8" s="1"/>
      <c r="M8" s="1"/>
      <c r="N8" s="100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>
      <c r="A9" s="453"/>
      <c r="B9" s="394"/>
      <c r="C9" s="591"/>
      <c r="D9" s="294"/>
      <c r="E9" s="292">
        <v>2</v>
      </c>
      <c r="F9" s="334" t="s">
        <v>796</v>
      </c>
      <c r="G9" s="394"/>
      <c r="J9" s="291"/>
      <c r="K9" s="1"/>
      <c r="L9" s="1"/>
      <c r="M9" s="1"/>
      <c r="N9" s="100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customHeight="1">
      <c r="A10" s="453"/>
      <c r="B10" s="394"/>
      <c r="C10" s="591"/>
      <c r="D10" s="294"/>
      <c r="E10" s="292">
        <v>3</v>
      </c>
      <c r="F10" s="334" t="s">
        <v>797</v>
      </c>
      <c r="G10" s="394"/>
      <c r="J10" s="291"/>
      <c r="K10" s="1"/>
      <c r="L10" s="1"/>
      <c r="M10" s="1"/>
      <c r="N10" s="100"/>
      <c r="O10" s="332"/>
      <c r="P10" s="332"/>
      <c r="Q10" s="332"/>
      <c r="R10" s="332"/>
      <c r="S10" s="332"/>
      <c r="T10" s="332">
        <v>1</v>
      </c>
      <c r="U10" s="1"/>
      <c r="V10" s="1"/>
      <c r="W10" s="1"/>
      <c r="X10" s="1"/>
      <c r="Y10" s="1"/>
    </row>
    <row r="11" spans="1:25" ht="30" customHeight="1">
      <c r="A11" s="453"/>
      <c r="B11" s="394"/>
      <c r="C11" s="591"/>
      <c r="D11" s="294"/>
      <c r="E11" s="292">
        <v>4</v>
      </c>
      <c r="F11" s="334" t="s">
        <v>798</v>
      </c>
      <c r="G11" s="394"/>
      <c r="J11" s="291"/>
      <c r="K11" s="1"/>
      <c r="L11" s="1"/>
      <c r="M11" s="1"/>
      <c r="N11" s="100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 customHeight="1">
      <c r="A12" s="453"/>
      <c r="B12" s="394"/>
      <c r="C12" s="591"/>
      <c r="D12" s="294"/>
      <c r="E12" s="292">
        <v>5</v>
      </c>
      <c r="F12" s="334" t="s">
        <v>799</v>
      </c>
      <c r="G12" s="394"/>
      <c r="J12" s="291"/>
      <c r="K12" s="1"/>
      <c r="L12" s="1"/>
      <c r="M12" s="1"/>
      <c r="N12" s="100"/>
      <c r="O12" s="332"/>
      <c r="P12" s="332"/>
      <c r="Q12" s="332"/>
      <c r="R12" s="332">
        <v>1</v>
      </c>
      <c r="S12" s="1"/>
      <c r="T12" s="1"/>
      <c r="U12" s="1"/>
      <c r="V12" s="1"/>
      <c r="W12" s="1"/>
      <c r="X12" s="1"/>
      <c r="Y12" s="1"/>
    </row>
    <row r="13" spans="1:25" ht="30" customHeight="1">
      <c r="A13" s="453">
        <v>2</v>
      </c>
      <c r="B13" s="394" t="s">
        <v>800</v>
      </c>
      <c r="C13" s="591" t="s">
        <v>793</v>
      </c>
      <c r="D13" s="294"/>
      <c r="E13" s="292">
        <v>1</v>
      </c>
      <c r="F13" s="43" t="s">
        <v>801</v>
      </c>
      <c r="G13" s="394" t="s">
        <v>795</v>
      </c>
      <c r="J13" s="291"/>
      <c r="K13" s="1"/>
      <c r="L13" s="1"/>
      <c r="M13" s="1"/>
      <c r="N13" s="100"/>
      <c r="O13" s="332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0" customHeight="1">
      <c r="A14" s="453"/>
      <c r="B14" s="394"/>
      <c r="C14" s="591"/>
      <c r="D14" s="294"/>
      <c r="E14" s="292">
        <v>2</v>
      </c>
      <c r="F14" s="43" t="s">
        <v>802</v>
      </c>
      <c r="G14" s="394"/>
      <c r="J14" s="291"/>
      <c r="K14" s="1"/>
      <c r="L14" s="1"/>
      <c r="M14" s="1"/>
      <c r="N14" s="100"/>
      <c r="O14" s="332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 customHeight="1">
      <c r="A15" s="453"/>
      <c r="B15" s="394"/>
      <c r="C15" s="591"/>
      <c r="D15" s="294"/>
      <c r="E15" s="292">
        <v>3</v>
      </c>
      <c r="F15" s="43" t="s">
        <v>803</v>
      </c>
      <c r="G15" s="394"/>
      <c r="J15" s="291"/>
      <c r="K15" s="1"/>
      <c r="L15" s="1"/>
      <c r="M15" s="1"/>
      <c r="N15" s="100"/>
      <c r="O15" s="332"/>
      <c r="P15" s="332">
        <v>1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30" customHeight="1">
      <c r="A16" s="453"/>
      <c r="B16" s="394"/>
      <c r="C16" s="591"/>
      <c r="D16" s="294"/>
      <c r="E16" s="292">
        <v>4</v>
      </c>
      <c r="F16" s="43" t="s">
        <v>804</v>
      </c>
      <c r="G16" s="394"/>
      <c r="J16" s="291"/>
      <c r="K16" s="1"/>
      <c r="L16" s="1"/>
      <c r="M16" s="1"/>
      <c r="N16" s="100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" customHeight="1">
      <c r="A17" s="381"/>
      <c r="B17" s="594"/>
      <c r="C17" s="595"/>
      <c r="D17" s="296"/>
      <c r="E17" s="286">
        <v>5</v>
      </c>
      <c r="F17" s="214" t="s">
        <v>805</v>
      </c>
      <c r="G17" s="594"/>
      <c r="J17" s="290"/>
      <c r="K17" s="162"/>
      <c r="L17" s="162"/>
      <c r="M17" s="162"/>
      <c r="N17" s="163"/>
      <c r="O17" s="332"/>
      <c r="P17" s="332">
        <v>1</v>
      </c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ht="20.100000000000001" customHeight="1">
      <c r="A18" s="376" t="s">
        <v>129</v>
      </c>
      <c r="B18" s="377"/>
      <c r="C18" s="377"/>
      <c r="D18" s="378"/>
      <c r="E18" s="335">
        <f>E12+E17</f>
        <v>10</v>
      </c>
      <c r="F18" s="1"/>
      <c r="G18" s="291"/>
      <c r="H18" s="1"/>
      <c r="I18" s="1"/>
      <c r="J18" s="291"/>
      <c r="K18" s="1"/>
      <c r="L18" s="1"/>
      <c r="M18" s="336"/>
      <c r="N18" s="144">
        <f>COUNTA(N8:N17)</f>
        <v>4</v>
      </c>
      <c r="O18" s="144">
        <f t="shared" ref="O18:W18" si="0">COUNTA(O8:O17)</f>
        <v>2</v>
      </c>
      <c r="P18" s="144">
        <f t="shared" si="0"/>
        <v>2</v>
      </c>
      <c r="Q18" s="144">
        <f t="shared" si="0"/>
        <v>0</v>
      </c>
      <c r="R18" s="144">
        <f t="shared" si="0"/>
        <v>1</v>
      </c>
      <c r="S18" s="144">
        <f t="shared" si="0"/>
        <v>0</v>
      </c>
      <c r="T18" s="144">
        <f t="shared" si="0"/>
        <v>1</v>
      </c>
      <c r="U18" s="144">
        <f t="shared" si="0"/>
        <v>0</v>
      </c>
      <c r="V18" s="144">
        <f t="shared" si="0"/>
        <v>0</v>
      </c>
      <c r="W18" s="144">
        <f t="shared" si="0"/>
        <v>0</v>
      </c>
      <c r="X18" s="50">
        <f>SUM(X8:X17)</f>
        <v>0</v>
      </c>
      <c r="Y18" s="1"/>
    </row>
  </sheetData>
  <mergeCells count="38">
    <mergeCell ref="A1:Y1"/>
    <mergeCell ref="L5:L7"/>
    <mergeCell ref="M5:M7"/>
    <mergeCell ref="N5:W5"/>
    <mergeCell ref="D5:D7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V6:V7"/>
    <mergeCell ref="W6:W7"/>
    <mergeCell ref="F5:F7"/>
    <mergeCell ref="H5:H7"/>
    <mergeCell ref="N6:N7"/>
    <mergeCell ref="I5:I7"/>
    <mergeCell ref="J5:J7"/>
    <mergeCell ref="K5:K7"/>
    <mergeCell ref="O6:O7"/>
    <mergeCell ref="P6:P7"/>
    <mergeCell ref="Q6:Q7"/>
    <mergeCell ref="R6:S6"/>
    <mergeCell ref="T6:U6"/>
    <mergeCell ref="G13:G17"/>
    <mergeCell ref="A18:D18"/>
    <mergeCell ref="A8:A12"/>
    <mergeCell ref="B8:B12"/>
    <mergeCell ref="C8:C12"/>
    <mergeCell ref="G8:G12"/>
    <mergeCell ref="A13:A17"/>
    <mergeCell ref="B13:B17"/>
    <mergeCell ref="C13:C17"/>
  </mergeCells>
  <pageMargins left="0.15748031496063" right="0.15" top="0.118110236220472" bottom="0.15748031496063" header="0.118110236220472" footer="0.11811023622047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showGridLines="0" view="pageBreakPreview" zoomScale="77" zoomScaleSheetLayoutView="7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4" sqref="J14"/>
    </sheetView>
  </sheetViews>
  <sheetFormatPr defaultRowHeight="15"/>
  <cols>
    <col min="1" max="1" width="3.85546875" customWidth="1"/>
    <col min="2" max="2" width="11.28515625" style="14" bestFit="1" customWidth="1"/>
    <col min="3" max="3" width="10.85546875" customWidth="1"/>
    <col min="4" max="4" width="13.7109375" style="8" customWidth="1"/>
    <col min="5" max="5" width="4.140625" style="10" customWidth="1"/>
    <col min="6" max="6" width="34.5703125" style="12" customWidth="1"/>
    <col min="7" max="7" width="22.42578125" style="32" customWidth="1"/>
    <col min="8" max="8" width="15.85546875" hidden="1" customWidth="1"/>
    <col min="9" max="9" width="9.28515625" hidden="1" customWidth="1"/>
    <col min="10" max="10" width="10.85546875" customWidth="1"/>
    <col min="11" max="11" width="10.140625" hidden="1" customWidth="1"/>
    <col min="12" max="12" width="9.42578125" style="10" customWidth="1"/>
    <col min="13" max="13" width="2.7109375" style="9" hidden="1" customWidth="1"/>
    <col min="14" max="14" width="4.7109375" customWidth="1"/>
    <col min="15" max="17" width="4.7109375" style="9" customWidth="1"/>
    <col min="18" max="22" width="4.7109375" customWidth="1"/>
    <col min="23" max="23" width="7" customWidth="1"/>
    <col min="24" max="24" width="14.42578125" style="26" customWidth="1"/>
  </cols>
  <sheetData>
    <row r="1" spans="1:24">
      <c r="A1" s="376" t="s">
        <v>18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4" ht="15" customHeight="1">
      <c r="A2" s="402" t="s">
        <v>130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4"/>
    </row>
    <row r="3" spans="1:24">
      <c r="A3" s="405" t="s">
        <v>66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7"/>
      <c r="W3" s="408" t="str">
        <f>Summary!U3</f>
        <v>Date:-31.05.2015</v>
      </c>
      <c r="X3" s="409"/>
    </row>
    <row r="4" spans="1:24" s="10" customFormat="1" ht="34.5" customHeight="1">
      <c r="A4" s="410" t="s">
        <v>72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2"/>
    </row>
    <row r="5" spans="1:24" ht="18" customHeight="1">
      <c r="A5" s="401" t="s">
        <v>0</v>
      </c>
      <c r="B5" s="416" t="s">
        <v>1</v>
      </c>
      <c r="C5" s="401" t="s">
        <v>2</v>
      </c>
      <c r="D5" s="416" t="s">
        <v>3</v>
      </c>
      <c r="E5" s="401" t="s">
        <v>0</v>
      </c>
      <c r="F5" s="401" t="s">
        <v>4</v>
      </c>
      <c r="G5" s="416" t="s">
        <v>5</v>
      </c>
      <c r="H5" s="396" t="s">
        <v>55</v>
      </c>
      <c r="I5" s="401" t="s">
        <v>53</v>
      </c>
      <c r="J5" s="396" t="s">
        <v>54</v>
      </c>
      <c r="K5" s="396" t="s">
        <v>60</v>
      </c>
      <c r="L5" s="396" t="s">
        <v>32</v>
      </c>
      <c r="M5" s="399" t="s">
        <v>15</v>
      </c>
      <c r="N5" s="399"/>
      <c r="O5" s="399"/>
      <c r="P5" s="399"/>
      <c r="Q5" s="399"/>
      <c r="R5" s="399"/>
      <c r="S5" s="399"/>
      <c r="T5" s="399"/>
      <c r="U5" s="399"/>
      <c r="V5" s="399"/>
      <c r="W5" s="396" t="s">
        <v>20</v>
      </c>
      <c r="X5" s="413" t="s">
        <v>13</v>
      </c>
    </row>
    <row r="6" spans="1:24" ht="21" customHeight="1">
      <c r="A6" s="401"/>
      <c r="B6" s="416"/>
      <c r="C6" s="401"/>
      <c r="D6" s="416"/>
      <c r="E6" s="401"/>
      <c r="F6" s="401"/>
      <c r="G6" s="416"/>
      <c r="H6" s="397"/>
      <c r="I6" s="401"/>
      <c r="J6" s="397"/>
      <c r="K6" s="397"/>
      <c r="L6" s="397"/>
      <c r="M6" s="400" t="s">
        <v>6</v>
      </c>
      <c r="N6" s="399" t="s">
        <v>97</v>
      </c>
      <c r="O6" s="401" t="s">
        <v>9</v>
      </c>
      <c r="P6" s="401" t="s">
        <v>8</v>
      </c>
      <c r="Q6" s="401" t="s">
        <v>16</v>
      </c>
      <c r="R6" s="401"/>
      <c r="S6" s="401" t="s">
        <v>17</v>
      </c>
      <c r="T6" s="401"/>
      <c r="U6" s="401" t="s">
        <v>12</v>
      </c>
      <c r="V6" s="401" t="s">
        <v>7</v>
      </c>
      <c r="W6" s="397"/>
      <c r="X6" s="414"/>
    </row>
    <row r="7" spans="1:24" ht="44.25" customHeight="1">
      <c r="A7" s="401"/>
      <c r="B7" s="416"/>
      <c r="C7" s="401"/>
      <c r="D7" s="416"/>
      <c r="E7" s="401"/>
      <c r="F7" s="401"/>
      <c r="G7" s="416"/>
      <c r="H7" s="398"/>
      <c r="I7" s="401"/>
      <c r="J7" s="398"/>
      <c r="K7" s="398"/>
      <c r="L7" s="398"/>
      <c r="M7" s="400"/>
      <c r="N7" s="399"/>
      <c r="O7" s="401"/>
      <c r="P7" s="401"/>
      <c r="Q7" s="121" t="s">
        <v>10</v>
      </c>
      <c r="R7" s="121" t="s">
        <v>11</v>
      </c>
      <c r="S7" s="121" t="s">
        <v>10</v>
      </c>
      <c r="T7" s="121" t="s">
        <v>11</v>
      </c>
      <c r="U7" s="401"/>
      <c r="V7" s="401"/>
      <c r="W7" s="398"/>
      <c r="X7" s="415"/>
    </row>
    <row r="8" spans="1:24" ht="24.95" customHeight="1">
      <c r="A8" s="393">
        <v>1</v>
      </c>
      <c r="B8" s="394" t="s">
        <v>98</v>
      </c>
      <c r="C8" s="383" t="s">
        <v>99</v>
      </c>
      <c r="D8" s="39"/>
      <c r="E8" s="295">
        <v>1</v>
      </c>
      <c r="F8" s="43" t="s">
        <v>100</v>
      </c>
      <c r="G8" s="395" t="s">
        <v>85</v>
      </c>
      <c r="H8" s="40"/>
      <c r="I8" s="157"/>
      <c r="J8" s="40"/>
      <c r="K8" s="1"/>
      <c r="L8" s="103"/>
      <c r="M8" s="56"/>
      <c r="N8" s="104"/>
      <c r="O8" s="105"/>
      <c r="P8" s="105"/>
      <c r="Q8" s="105"/>
      <c r="R8" s="105"/>
      <c r="S8" s="105"/>
      <c r="T8" s="105"/>
      <c r="U8" s="105"/>
      <c r="V8" s="54"/>
      <c r="W8" s="135"/>
      <c r="X8" s="25"/>
    </row>
    <row r="9" spans="1:24" ht="24.95" customHeight="1">
      <c r="A9" s="393"/>
      <c r="B9" s="394"/>
      <c r="C9" s="384"/>
      <c r="D9" s="39"/>
      <c r="E9" s="295">
        <v>2</v>
      </c>
      <c r="F9" s="43" t="s">
        <v>101</v>
      </c>
      <c r="G9" s="395"/>
      <c r="H9" s="81"/>
      <c r="I9" s="158"/>
      <c r="J9" s="40"/>
      <c r="K9" s="1"/>
      <c r="L9" s="103"/>
      <c r="M9" s="56"/>
      <c r="N9" s="106"/>
      <c r="O9" s="106"/>
      <c r="P9" s="106"/>
      <c r="Q9" s="106"/>
      <c r="R9" s="107"/>
      <c r="S9" s="54"/>
      <c r="T9" s="54"/>
      <c r="U9" s="54"/>
      <c r="V9" s="54"/>
      <c r="W9" s="135"/>
      <c r="X9" s="25"/>
    </row>
    <row r="10" spans="1:24" ht="24.95" customHeight="1">
      <c r="A10" s="393"/>
      <c r="B10" s="394"/>
      <c r="C10" s="384"/>
      <c r="D10" s="39"/>
      <c r="E10" s="295">
        <v>3</v>
      </c>
      <c r="F10" s="43" t="s">
        <v>102</v>
      </c>
      <c r="G10" s="395"/>
      <c r="J10" s="1"/>
      <c r="K10" s="1"/>
      <c r="L10" s="125"/>
      <c r="M10" s="100"/>
      <c r="N10" s="1"/>
      <c r="O10" s="100"/>
      <c r="P10" s="100"/>
      <c r="Q10" s="100"/>
      <c r="R10" s="1"/>
      <c r="S10" s="1"/>
      <c r="T10" s="1"/>
      <c r="U10" s="1"/>
      <c r="V10" s="1"/>
      <c r="W10" s="1"/>
      <c r="X10" s="25"/>
    </row>
    <row r="11" spans="1:24" ht="24.95" customHeight="1">
      <c r="A11" s="393"/>
      <c r="B11" s="394"/>
      <c r="C11" s="384"/>
      <c r="D11" s="39"/>
      <c r="E11" s="295">
        <v>4</v>
      </c>
      <c r="F11" s="43" t="s">
        <v>103</v>
      </c>
      <c r="G11" s="395"/>
      <c r="J11" s="1"/>
      <c r="K11" s="1"/>
      <c r="L11" s="125"/>
      <c r="M11" s="100"/>
      <c r="N11" s="1"/>
      <c r="O11" s="100"/>
      <c r="P11" s="100"/>
      <c r="Q11" s="100"/>
      <c r="R11" s="1"/>
      <c r="S11" s="1"/>
      <c r="T11" s="1"/>
      <c r="U11" s="1"/>
      <c r="V11" s="1"/>
      <c r="W11" s="1"/>
      <c r="X11" s="25"/>
    </row>
    <row r="12" spans="1:24" ht="24.95" customHeight="1">
      <c r="A12" s="393"/>
      <c r="B12" s="394"/>
      <c r="C12" s="384"/>
      <c r="D12" s="39"/>
      <c r="E12" s="295">
        <v>5</v>
      </c>
      <c r="F12" s="43" t="s">
        <v>104</v>
      </c>
      <c r="G12" s="395"/>
      <c r="J12" s="1"/>
      <c r="K12" s="1"/>
      <c r="L12" s="125"/>
      <c r="M12" s="100"/>
      <c r="N12" s="1"/>
      <c r="O12" s="100"/>
      <c r="P12" s="100"/>
      <c r="Q12" s="100"/>
      <c r="R12" s="1"/>
      <c r="S12" s="1"/>
      <c r="T12" s="1"/>
      <c r="U12" s="1"/>
      <c r="V12" s="1"/>
      <c r="W12" s="1"/>
      <c r="X12" s="25"/>
    </row>
    <row r="13" spans="1:24" ht="24.95" customHeight="1">
      <c r="A13" s="393"/>
      <c r="B13" s="394"/>
      <c r="C13" s="385"/>
      <c r="D13" s="39"/>
      <c r="E13" s="295">
        <v>6</v>
      </c>
      <c r="F13" s="43" t="s">
        <v>105</v>
      </c>
      <c r="G13" s="395"/>
      <c r="J13" s="1"/>
      <c r="K13" s="1"/>
      <c r="L13" s="125"/>
      <c r="M13" s="100"/>
      <c r="N13" s="1"/>
      <c r="O13" s="100"/>
      <c r="P13" s="100"/>
      <c r="Q13" s="100"/>
      <c r="R13" s="1"/>
      <c r="S13" s="1"/>
      <c r="T13" s="1"/>
      <c r="U13" s="1"/>
      <c r="V13" s="1"/>
      <c r="W13" s="1"/>
      <c r="X13" s="25"/>
    </row>
    <row r="14" spans="1:24" ht="24.95" customHeight="1">
      <c r="A14" s="393">
        <v>2</v>
      </c>
      <c r="B14" s="394" t="s">
        <v>106</v>
      </c>
      <c r="C14" s="383" t="s">
        <v>107</v>
      </c>
      <c r="D14" s="39"/>
      <c r="E14" s="295">
        <v>1</v>
      </c>
      <c r="F14" s="43" t="s">
        <v>108</v>
      </c>
      <c r="G14" s="395" t="s">
        <v>85</v>
      </c>
      <c r="J14" s="1"/>
      <c r="K14" s="1"/>
      <c r="L14" s="125"/>
      <c r="M14" s="100"/>
      <c r="N14" s="1"/>
      <c r="O14" s="100"/>
      <c r="P14" s="100"/>
      <c r="Q14" s="100"/>
      <c r="R14" s="1"/>
      <c r="S14" s="1"/>
      <c r="T14" s="1"/>
      <c r="U14" s="1"/>
      <c r="V14" s="1"/>
      <c r="W14" s="1"/>
      <c r="X14" s="25"/>
    </row>
    <row r="15" spans="1:24" ht="24.95" customHeight="1">
      <c r="A15" s="393"/>
      <c r="B15" s="394"/>
      <c r="C15" s="384"/>
      <c r="D15" s="39"/>
      <c r="E15" s="295">
        <v>2</v>
      </c>
      <c r="F15" s="43" t="s">
        <v>109</v>
      </c>
      <c r="G15" s="395"/>
      <c r="J15" s="1"/>
      <c r="K15" s="1"/>
      <c r="L15" s="125"/>
      <c r="M15" s="100"/>
      <c r="N15" s="1"/>
      <c r="O15" s="100"/>
      <c r="P15" s="100"/>
      <c r="Q15" s="100"/>
      <c r="R15" s="1"/>
      <c r="S15" s="1"/>
      <c r="T15" s="1"/>
      <c r="U15" s="1"/>
      <c r="V15" s="1"/>
      <c r="W15" s="1"/>
      <c r="X15" s="25"/>
    </row>
    <row r="16" spans="1:24" ht="24.95" customHeight="1">
      <c r="A16" s="393"/>
      <c r="B16" s="394"/>
      <c r="C16" s="384"/>
      <c r="D16" s="39"/>
      <c r="E16" s="295">
        <v>3</v>
      </c>
      <c r="F16" s="43" t="s">
        <v>110</v>
      </c>
      <c r="G16" s="395"/>
      <c r="J16" s="1"/>
      <c r="K16" s="1"/>
      <c r="L16" s="125"/>
      <c r="M16" s="100"/>
      <c r="N16" s="1"/>
      <c r="O16" s="100"/>
      <c r="P16" s="100"/>
      <c r="Q16" s="100"/>
      <c r="R16" s="1"/>
      <c r="S16" s="1"/>
      <c r="T16" s="1"/>
      <c r="U16" s="1"/>
      <c r="V16" s="1"/>
      <c r="W16" s="1"/>
      <c r="X16" s="25"/>
    </row>
    <row r="17" spans="1:24" ht="24.95" customHeight="1">
      <c r="A17" s="393"/>
      <c r="B17" s="394"/>
      <c r="C17" s="385"/>
      <c r="D17" s="39"/>
      <c r="E17" s="295">
        <v>4</v>
      </c>
      <c r="F17" s="43" t="s">
        <v>111</v>
      </c>
      <c r="G17" s="395"/>
      <c r="J17" s="1"/>
      <c r="K17" s="1"/>
      <c r="L17" s="125"/>
      <c r="M17" s="100"/>
      <c r="N17" s="1"/>
      <c r="O17" s="100"/>
      <c r="P17" s="100"/>
      <c r="Q17" s="100"/>
      <c r="R17" s="1"/>
      <c r="S17" s="1"/>
      <c r="T17" s="1"/>
      <c r="U17" s="1"/>
      <c r="V17" s="1"/>
      <c r="W17" s="1"/>
      <c r="X17" s="25"/>
    </row>
    <row r="18" spans="1:24" ht="24.95" customHeight="1">
      <c r="A18" s="118">
        <v>3</v>
      </c>
      <c r="B18" s="127" t="s">
        <v>112</v>
      </c>
      <c r="C18" s="155" t="s">
        <v>107</v>
      </c>
      <c r="D18" s="39"/>
      <c r="E18" s="295">
        <v>1</v>
      </c>
      <c r="F18" s="156" t="s">
        <v>113</v>
      </c>
      <c r="G18" s="287" t="s">
        <v>85</v>
      </c>
      <c r="J18" s="1"/>
      <c r="K18" s="1"/>
      <c r="L18" s="125"/>
      <c r="M18" s="100"/>
      <c r="N18" s="1"/>
      <c r="O18" s="100"/>
      <c r="P18" s="100"/>
      <c r="Q18" s="100"/>
      <c r="R18" s="1"/>
      <c r="S18" s="1"/>
      <c r="T18" s="1"/>
      <c r="U18" s="1"/>
      <c r="V18" s="1"/>
      <c r="W18" s="1"/>
      <c r="X18" s="25"/>
    </row>
    <row r="19" spans="1:24" ht="33" customHeight="1">
      <c r="A19" s="386">
        <v>4</v>
      </c>
      <c r="B19" s="381" t="s">
        <v>114</v>
      </c>
      <c r="C19" s="383" t="s">
        <v>115</v>
      </c>
      <c r="D19" s="39"/>
      <c r="E19" s="295">
        <v>1</v>
      </c>
      <c r="F19" s="156" t="s">
        <v>116</v>
      </c>
      <c r="G19" s="390" t="s">
        <v>85</v>
      </c>
      <c r="J19" s="1"/>
      <c r="K19" s="1"/>
      <c r="L19" s="125"/>
      <c r="M19" s="100"/>
      <c r="N19" s="1"/>
      <c r="O19" s="100"/>
      <c r="P19" s="100"/>
      <c r="Q19" s="100"/>
      <c r="R19" s="1"/>
      <c r="S19" s="1"/>
      <c r="T19" s="1"/>
      <c r="U19" s="1"/>
      <c r="V19" s="1"/>
      <c r="W19" s="1"/>
      <c r="X19" s="25"/>
    </row>
    <row r="20" spans="1:24" ht="24.95" customHeight="1">
      <c r="A20" s="387"/>
      <c r="B20" s="382"/>
      <c r="C20" s="384"/>
      <c r="D20" s="39"/>
      <c r="E20" s="295">
        <v>2</v>
      </c>
      <c r="F20" s="156" t="s">
        <v>117</v>
      </c>
      <c r="G20" s="391"/>
      <c r="J20" s="1"/>
      <c r="K20" s="1"/>
      <c r="L20" s="125"/>
      <c r="M20" s="100"/>
      <c r="N20" s="1"/>
      <c r="O20" s="100"/>
      <c r="P20" s="100"/>
      <c r="Q20" s="100"/>
      <c r="R20" s="1"/>
      <c r="S20" s="1"/>
      <c r="T20" s="1"/>
      <c r="U20" s="1"/>
      <c r="V20" s="1"/>
      <c r="W20" s="1"/>
      <c r="X20" s="25"/>
    </row>
    <row r="21" spans="1:24" ht="24.95" customHeight="1">
      <c r="A21" s="387"/>
      <c r="B21" s="382"/>
      <c r="C21" s="384"/>
      <c r="D21" s="39"/>
      <c r="E21" s="295">
        <v>3</v>
      </c>
      <c r="F21" s="156" t="s">
        <v>118</v>
      </c>
      <c r="G21" s="391"/>
      <c r="J21" s="1"/>
      <c r="K21" s="1"/>
      <c r="L21" s="125"/>
      <c r="M21" s="100"/>
      <c r="N21" s="1"/>
      <c r="O21" s="100"/>
      <c r="P21" s="100"/>
      <c r="Q21" s="100"/>
      <c r="R21" s="1"/>
      <c r="S21" s="1"/>
      <c r="T21" s="1"/>
      <c r="U21" s="1"/>
      <c r="V21" s="1"/>
      <c r="W21" s="1"/>
      <c r="X21" s="25"/>
    </row>
    <row r="22" spans="1:24" ht="24.95" customHeight="1">
      <c r="A22" s="387"/>
      <c r="B22" s="382"/>
      <c r="C22" s="384"/>
      <c r="D22" s="39"/>
      <c r="E22" s="295">
        <v>4</v>
      </c>
      <c r="F22" s="156" t="s">
        <v>119</v>
      </c>
      <c r="G22" s="391"/>
      <c r="J22" s="1"/>
      <c r="K22" s="1"/>
      <c r="L22" s="125"/>
      <c r="M22" s="100"/>
      <c r="N22" s="1"/>
      <c r="O22" s="100"/>
      <c r="P22" s="100"/>
      <c r="Q22" s="100"/>
      <c r="R22" s="1"/>
      <c r="S22" s="1"/>
      <c r="T22" s="1"/>
      <c r="U22" s="1"/>
      <c r="V22" s="1"/>
      <c r="W22" s="1"/>
      <c r="X22" s="25"/>
    </row>
    <row r="23" spans="1:24" ht="24.95" customHeight="1">
      <c r="A23" s="387"/>
      <c r="B23" s="382"/>
      <c r="C23" s="384"/>
      <c r="D23" s="39"/>
      <c r="E23" s="295">
        <v>5</v>
      </c>
      <c r="F23" s="156" t="s">
        <v>120</v>
      </c>
      <c r="G23" s="391"/>
      <c r="J23" s="1"/>
      <c r="K23" s="1"/>
      <c r="L23" s="125"/>
      <c r="M23" s="100"/>
      <c r="N23" s="1"/>
      <c r="O23" s="100"/>
      <c r="P23" s="100"/>
      <c r="Q23" s="100"/>
      <c r="R23" s="1"/>
      <c r="S23" s="1"/>
      <c r="T23" s="1"/>
      <c r="U23" s="1"/>
      <c r="V23" s="1"/>
      <c r="W23" s="1"/>
      <c r="X23" s="25"/>
    </row>
    <row r="24" spans="1:24" ht="24.95" customHeight="1">
      <c r="A24" s="388"/>
      <c r="B24" s="389"/>
      <c r="C24" s="385"/>
      <c r="D24" s="39"/>
      <c r="E24" s="295">
        <v>6</v>
      </c>
      <c r="F24" s="156" t="s">
        <v>121</v>
      </c>
      <c r="G24" s="392"/>
      <c r="J24" s="1"/>
      <c r="K24" s="1"/>
      <c r="L24" s="125"/>
      <c r="M24" s="100"/>
      <c r="N24" s="1"/>
      <c r="O24" s="100"/>
      <c r="P24" s="100"/>
      <c r="Q24" s="100"/>
      <c r="R24" s="1"/>
      <c r="S24" s="1"/>
      <c r="T24" s="1"/>
      <c r="U24" s="1"/>
      <c r="V24" s="1"/>
      <c r="W24" s="1"/>
      <c r="X24" s="25"/>
    </row>
    <row r="25" spans="1:24" ht="24.95" customHeight="1">
      <c r="A25" s="379">
        <v>5</v>
      </c>
      <c r="B25" s="381" t="s">
        <v>122</v>
      </c>
      <c r="C25" s="383" t="s">
        <v>115</v>
      </c>
      <c r="D25" s="39"/>
      <c r="E25" s="295">
        <v>1</v>
      </c>
      <c r="F25" s="156" t="s">
        <v>123</v>
      </c>
      <c r="G25" s="390" t="s">
        <v>85</v>
      </c>
      <c r="J25" s="1"/>
      <c r="K25" s="1"/>
      <c r="L25" s="125"/>
      <c r="M25" s="100"/>
      <c r="N25" s="1"/>
      <c r="O25" s="100"/>
      <c r="P25" s="100"/>
      <c r="Q25" s="100"/>
      <c r="R25" s="1"/>
      <c r="S25" s="1"/>
      <c r="T25" s="1"/>
      <c r="U25" s="1"/>
      <c r="V25" s="1"/>
      <c r="W25" s="1"/>
      <c r="X25" s="25"/>
    </row>
    <row r="26" spans="1:24" ht="24.95" customHeight="1">
      <c r="A26" s="380"/>
      <c r="B26" s="382"/>
      <c r="C26" s="384"/>
      <c r="D26" s="39"/>
      <c r="E26" s="295">
        <v>2</v>
      </c>
      <c r="F26" s="156" t="s">
        <v>124</v>
      </c>
      <c r="G26" s="391"/>
      <c r="J26" s="1"/>
      <c r="K26" s="1"/>
      <c r="L26" s="125"/>
      <c r="M26" s="100"/>
      <c r="N26" s="1"/>
      <c r="O26" s="100"/>
      <c r="P26" s="100"/>
      <c r="Q26" s="100"/>
      <c r="R26" s="1"/>
      <c r="S26" s="1"/>
      <c r="T26" s="1"/>
      <c r="U26" s="1"/>
      <c r="V26" s="1"/>
      <c r="W26" s="1"/>
      <c r="X26" s="25"/>
    </row>
    <row r="27" spans="1:24" ht="24.95" customHeight="1">
      <c r="A27" s="380"/>
      <c r="B27" s="382"/>
      <c r="C27" s="384"/>
      <c r="D27" s="39"/>
      <c r="E27" s="295">
        <v>3</v>
      </c>
      <c r="F27" s="156" t="s">
        <v>125</v>
      </c>
      <c r="G27" s="391"/>
      <c r="J27" s="1"/>
      <c r="K27" s="1"/>
      <c r="L27" s="125"/>
      <c r="M27" s="100"/>
      <c r="N27" s="1"/>
      <c r="O27" s="100"/>
      <c r="P27" s="100"/>
      <c r="Q27" s="100"/>
      <c r="R27" s="1"/>
      <c r="S27" s="1"/>
      <c r="T27" s="1"/>
      <c r="U27" s="1"/>
      <c r="V27" s="1"/>
      <c r="W27" s="1"/>
      <c r="X27" s="25"/>
    </row>
    <row r="28" spans="1:24" ht="24.95" customHeight="1">
      <c r="A28" s="380"/>
      <c r="B28" s="382"/>
      <c r="C28" s="384"/>
      <c r="D28" s="39"/>
      <c r="E28" s="295">
        <v>4</v>
      </c>
      <c r="F28" s="156" t="s">
        <v>126</v>
      </c>
      <c r="G28" s="391"/>
      <c r="J28" s="1"/>
      <c r="K28" s="1"/>
      <c r="L28" s="125"/>
      <c r="M28" s="100"/>
      <c r="N28" s="1"/>
      <c r="O28" s="100"/>
      <c r="P28" s="100"/>
      <c r="Q28" s="100"/>
      <c r="R28" s="1"/>
      <c r="S28" s="1"/>
      <c r="T28" s="1"/>
      <c r="U28" s="1"/>
      <c r="V28" s="1"/>
      <c r="W28" s="1"/>
      <c r="X28" s="25"/>
    </row>
    <row r="29" spans="1:24" ht="24.95" customHeight="1">
      <c r="A29" s="380"/>
      <c r="B29" s="382"/>
      <c r="C29" s="384"/>
      <c r="D29" s="39"/>
      <c r="E29" s="295">
        <v>5</v>
      </c>
      <c r="F29" s="156" t="s">
        <v>127</v>
      </c>
      <c r="G29" s="391"/>
      <c r="J29" s="1"/>
      <c r="K29" s="1"/>
      <c r="L29" s="125"/>
      <c r="M29" s="100"/>
      <c r="N29" s="1"/>
      <c r="O29" s="100"/>
      <c r="P29" s="100"/>
      <c r="Q29" s="100"/>
      <c r="R29" s="1"/>
      <c r="S29" s="1"/>
      <c r="T29" s="1"/>
      <c r="U29" s="1"/>
      <c r="V29" s="1"/>
      <c r="W29" s="1"/>
      <c r="X29" s="25"/>
    </row>
    <row r="30" spans="1:24" ht="24.95" customHeight="1">
      <c r="A30" s="380"/>
      <c r="B30" s="382"/>
      <c r="C30" s="384"/>
      <c r="D30" s="159"/>
      <c r="E30" s="297">
        <v>6</v>
      </c>
      <c r="F30" s="160" t="s">
        <v>128</v>
      </c>
      <c r="G30" s="392"/>
      <c r="J30" s="162"/>
      <c r="K30" s="162"/>
      <c r="L30" s="124"/>
      <c r="M30" s="163"/>
      <c r="N30" s="162"/>
      <c r="O30" s="163"/>
      <c r="P30" s="163"/>
      <c r="Q30" s="163"/>
      <c r="R30" s="162"/>
      <c r="S30" s="162"/>
      <c r="T30" s="162"/>
      <c r="U30" s="162"/>
      <c r="V30" s="162"/>
      <c r="W30" s="162"/>
      <c r="X30" s="164"/>
    </row>
    <row r="31" spans="1:24">
      <c r="A31" s="376" t="s">
        <v>129</v>
      </c>
      <c r="B31" s="377"/>
      <c r="C31" s="377"/>
      <c r="D31" s="378"/>
      <c r="E31" s="126">
        <f>E13+E18+E17+E24+E30</f>
        <v>23</v>
      </c>
      <c r="F31" s="2"/>
      <c r="G31" s="31"/>
      <c r="H31" s="1"/>
      <c r="I31" s="1"/>
      <c r="J31" s="1"/>
      <c r="K31" s="1"/>
      <c r="L31" s="125"/>
      <c r="M31" s="100">
        <f>COUNTA(M8:M30)</f>
        <v>0</v>
      </c>
      <c r="N31" s="100">
        <f t="shared" ref="N31:W31" si="0">COUNTA(N8:N30)</f>
        <v>0</v>
      </c>
      <c r="O31" s="100">
        <f t="shared" si="0"/>
        <v>0</v>
      </c>
      <c r="P31" s="100">
        <f t="shared" si="0"/>
        <v>0</v>
      </c>
      <c r="Q31" s="100">
        <f t="shared" si="0"/>
        <v>0</v>
      </c>
      <c r="R31" s="100">
        <f t="shared" si="0"/>
        <v>0</v>
      </c>
      <c r="S31" s="100">
        <f t="shared" si="0"/>
        <v>0</v>
      </c>
      <c r="T31" s="100">
        <f t="shared" si="0"/>
        <v>0</v>
      </c>
      <c r="U31" s="100">
        <f t="shared" si="0"/>
        <v>0</v>
      </c>
      <c r="V31" s="100">
        <f t="shared" si="0"/>
        <v>0</v>
      </c>
      <c r="W31" s="165">
        <f t="shared" si="0"/>
        <v>0</v>
      </c>
      <c r="X31" s="25"/>
    </row>
  </sheetData>
  <mergeCells count="45">
    <mergeCell ref="W5:W7"/>
    <mergeCell ref="X5:X7"/>
    <mergeCell ref="A5:A7"/>
    <mergeCell ref="B5:B7"/>
    <mergeCell ref="C5:C7"/>
    <mergeCell ref="D5:D7"/>
    <mergeCell ref="E5:E7"/>
    <mergeCell ref="H5:H7"/>
    <mergeCell ref="I5:I7"/>
    <mergeCell ref="J5:J7"/>
    <mergeCell ref="K5:K7"/>
    <mergeCell ref="V6:V7"/>
    <mergeCell ref="U6:U7"/>
    <mergeCell ref="F5:F7"/>
    <mergeCell ref="G5:G7"/>
    <mergeCell ref="S6:T6"/>
    <mergeCell ref="A1:X1"/>
    <mergeCell ref="A2:X2"/>
    <mergeCell ref="A3:V3"/>
    <mergeCell ref="W3:X3"/>
    <mergeCell ref="A4:X4"/>
    <mergeCell ref="L5:L7"/>
    <mergeCell ref="M5:V5"/>
    <mergeCell ref="M6:M7"/>
    <mergeCell ref="N6:N7"/>
    <mergeCell ref="O6:O7"/>
    <mergeCell ref="P6:P7"/>
    <mergeCell ref="Q6:R6"/>
    <mergeCell ref="G8:G13"/>
    <mergeCell ref="G14:G17"/>
    <mergeCell ref="A8:A13"/>
    <mergeCell ref="B8:B13"/>
    <mergeCell ref="C8:C13"/>
    <mergeCell ref="G19:G24"/>
    <mergeCell ref="G25:G30"/>
    <mergeCell ref="A14:A17"/>
    <mergeCell ref="B14:B17"/>
    <mergeCell ref="C14:C17"/>
    <mergeCell ref="A31:D31"/>
    <mergeCell ref="A25:A30"/>
    <mergeCell ref="B25:B30"/>
    <mergeCell ref="C19:C24"/>
    <mergeCell ref="C25:C30"/>
    <mergeCell ref="A19:A24"/>
    <mergeCell ref="B19:B24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view="pageBreakPreview" zoomScale="78" zoomScaleSheetLayoutView="78" workbookViewId="0">
      <pane xSplit="1" ySplit="7" topLeftCell="B16" activePane="bottomRight" state="frozen"/>
      <selection pane="topRight" activeCell="B1" sqref="B1"/>
      <selection pane="bottomLeft" activeCell="A8" sqref="A8"/>
      <selection pane="bottomRight" activeCell="Y6" sqref="A6:XFD6"/>
    </sheetView>
  </sheetViews>
  <sheetFormatPr defaultRowHeight="15"/>
  <cols>
    <col min="1" max="1" width="3.85546875" customWidth="1"/>
    <col min="2" max="2" width="11.28515625" style="14" bestFit="1" customWidth="1"/>
    <col min="3" max="3" width="10.85546875" customWidth="1"/>
    <col min="4" max="4" width="16.5703125" style="8" customWidth="1"/>
    <col min="5" max="5" width="4.140625" style="10" customWidth="1"/>
    <col min="6" max="6" width="31.140625" style="12" customWidth="1"/>
    <col min="7" max="7" width="32.140625" style="32" customWidth="1"/>
    <col min="8" max="8" width="15.85546875" hidden="1" customWidth="1"/>
    <col min="9" max="9" width="9.28515625" hidden="1" customWidth="1"/>
    <col min="10" max="10" width="10.140625" customWidth="1"/>
    <col min="11" max="11" width="10.140625" hidden="1" customWidth="1"/>
    <col min="12" max="12" width="9.42578125" style="10" customWidth="1"/>
    <col min="13" max="13" width="3.140625" style="9" hidden="1" customWidth="1"/>
    <col min="14" max="14" width="4.7109375" customWidth="1"/>
    <col min="15" max="17" width="4.7109375" style="9" customWidth="1"/>
    <col min="18" max="22" width="4.7109375" customWidth="1"/>
    <col min="23" max="23" width="10.7109375" customWidth="1"/>
    <col min="24" max="24" width="12.5703125" style="26" customWidth="1"/>
  </cols>
  <sheetData>
    <row r="1" spans="1:24">
      <c r="A1" s="376" t="s">
        <v>18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4" ht="15" customHeight="1">
      <c r="A2" s="402" t="s">
        <v>169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4"/>
    </row>
    <row r="3" spans="1:24">
      <c r="A3" s="405" t="s">
        <v>67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7"/>
      <c r="W3" s="417" t="s">
        <v>96</v>
      </c>
      <c r="X3" s="418"/>
    </row>
    <row r="4" spans="1:24" s="10" customFormat="1" ht="34.5" customHeight="1">
      <c r="A4" s="419" t="s">
        <v>73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1"/>
    </row>
    <row r="5" spans="1:24" ht="18" customHeight="1">
      <c r="A5" s="401" t="s">
        <v>0</v>
      </c>
      <c r="B5" s="416" t="s">
        <v>1</v>
      </c>
      <c r="C5" s="401" t="s">
        <v>2</v>
      </c>
      <c r="D5" s="416" t="s">
        <v>3</v>
      </c>
      <c r="E5" s="401" t="s">
        <v>0</v>
      </c>
      <c r="F5" s="401" t="s">
        <v>4</v>
      </c>
      <c r="G5" s="396" t="s">
        <v>5</v>
      </c>
      <c r="H5" s="396" t="s">
        <v>55</v>
      </c>
      <c r="I5" s="401" t="s">
        <v>53</v>
      </c>
      <c r="J5" s="396" t="s">
        <v>54</v>
      </c>
      <c r="K5" s="396" t="s">
        <v>60</v>
      </c>
      <c r="L5" s="396" t="s">
        <v>32</v>
      </c>
      <c r="M5" s="399" t="s">
        <v>15</v>
      </c>
      <c r="N5" s="399"/>
      <c r="O5" s="399"/>
      <c r="P5" s="399"/>
      <c r="Q5" s="399"/>
      <c r="R5" s="399"/>
      <c r="S5" s="399"/>
      <c r="T5" s="399"/>
      <c r="U5" s="399"/>
      <c r="V5" s="399"/>
      <c r="W5" s="396" t="s">
        <v>20</v>
      </c>
      <c r="X5" s="413" t="s">
        <v>13</v>
      </c>
    </row>
    <row r="6" spans="1:24" ht="28.5" customHeight="1">
      <c r="A6" s="401"/>
      <c r="B6" s="416"/>
      <c r="C6" s="401"/>
      <c r="D6" s="416"/>
      <c r="E6" s="401"/>
      <c r="F6" s="401"/>
      <c r="G6" s="397"/>
      <c r="H6" s="397"/>
      <c r="I6" s="401"/>
      <c r="J6" s="397"/>
      <c r="K6" s="397"/>
      <c r="L6" s="397"/>
      <c r="M6" s="401" t="s">
        <v>6</v>
      </c>
      <c r="N6" s="399" t="s">
        <v>97</v>
      </c>
      <c r="O6" s="401" t="s">
        <v>9</v>
      </c>
      <c r="P6" s="401" t="s">
        <v>8</v>
      </c>
      <c r="Q6" s="401" t="s">
        <v>16</v>
      </c>
      <c r="R6" s="401"/>
      <c r="S6" s="401" t="s">
        <v>17</v>
      </c>
      <c r="T6" s="401"/>
      <c r="U6" s="401" t="s">
        <v>12</v>
      </c>
      <c r="V6" s="401" t="s">
        <v>7</v>
      </c>
      <c r="W6" s="397"/>
      <c r="X6" s="414"/>
    </row>
    <row r="7" spans="1:24" ht="44.25" customHeight="1">
      <c r="A7" s="401"/>
      <c r="B7" s="416"/>
      <c r="C7" s="401"/>
      <c r="D7" s="416"/>
      <c r="E7" s="401"/>
      <c r="F7" s="401"/>
      <c r="G7" s="398"/>
      <c r="H7" s="398"/>
      <c r="I7" s="401"/>
      <c r="J7" s="398"/>
      <c r="K7" s="398"/>
      <c r="L7" s="398"/>
      <c r="M7" s="401"/>
      <c r="N7" s="399"/>
      <c r="O7" s="401"/>
      <c r="P7" s="401"/>
      <c r="Q7" s="121" t="s">
        <v>10</v>
      </c>
      <c r="R7" s="121" t="s">
        <v>11</v>
      </c>
      <c r="S7" s="121" t="s">
        <v>10</v>
      </c>
      <c r="T7" s="121" t="s">
        <v>11</v>
      </c>
      <c r="U7" s="401"/>
      <c r="V7" s="401"/>
      <c r="W7" s="398"/>
      <c r="X7" s="415"/>
    </row>
    <row r="8" spans="1:24" ht="35.1" customHeight="1">
      <c r="A8" s="428">
        <v>1</v>
      </c>
      <c r="B8" s="425" t="s">
        <v>131</v>
      </c>
      <c r="C8" s="430" t="s">
        <v>168</v>
      </c>
      <c r="D8" s="181" t="s">
        <v>167</v>
      </c>
      <c r="E8" s="181">
        <v>1</v>
      </c>
      <c r="F8" s="180" t="s">
        <v>132</v>
      </c>
      <c r="G8" s="422" t="s">
        <v>85</v>
      </c>
      <c r="H8" s="197"/>
      <c r="I8" s="198"/>
      <c r="J8" s="422">
        <v>339.23</v>
      </c>
      <c r="K8" s="197"/>
      <c r="L8" s="197"/>
      <c r="M8" s="198"/>
      <c r="N8" s="199"/>
      <c r="O8" s="198"/>
      <c r="P8" s="198"/>
      <c r="Q8" s="198"/>
      <c r="R8" s="198"/>
      <c r="S8" s="198"/>
      <c r="T8" s="198"/>
      <c r="U8" s="198"/>
      <c r="V8" s="198"/>
      <c r="W8" s="197"/>
      <c r="X8" s="196"/>
    </row>
    <row r="9" spans="1:24" ht="35.1" customHeight="1">
      <c r="A9" s="429"/>
      <c r="B9" s="427"/>
      <c r="C9" s="431"/>
      <c r="D9" s="181" t="s">
        <v>167</v>
      </c>
      <c r="E9" s="181">
        <v>2</v>
      </c>
      <c r="F9" s="180" t="s">
        <v>133</v>
      </c>
      <c r="G9" s="423"/>
      <c r="H9" s="195">
        <v>9334745882</v>
      </c>
      <c r="I9" s="192"/>
      <c r="J9" s="423"/>
      <c r="K9" s="177"/>
      <c r="L9" s="179"/>
      <c r="M9" s="178"/>
      <c r="N9" s="189"/>
      <c r="O9" s="190"/>
      <c r="P9" s="190"/>
      <c r="Q9" s="190"/>
      <c r="R9" s="189"/>
      <c r="S9" s="189"/>
      <c r="T9" s="189"/>
      <c r="U9" s="189"/>
      <c r="V9" s="177"/>
      <c r="W9" s="177"/>
      <c r="X9" s="194"/>
    </row>
    <row r="10" spans="1:24" ht="35.1" customHeight="1">
      <c r="A10" s="424">
        <v>2</v>
      </c>
      <c r="B10" s="425" t="s">
        <v>134</v>
      </c>
      <c r="C10" s="440" t="s">
        <v>166</v>
      </c>
      <c r="D10" s="181" t="s">
        <v>165</v>
      </c>
      <c r="E10" s="181">
        <v>1</v>
      </c>
      <c r="F10" s="180" t="s">
        <v>135</v>
      </c>
      <c r="G10" s="435" t="s">
        <v>136</v>
      </c>
      <c r="H10" s="193">
        <v>9334383960</v>
      </c>
      <c r="I10" s="192"/>
      <c r="J10" s="432">
        <v>558</v>
      </c>
      <c r="K10" s="177"/>
      <c r="L10" s="179"/>
      <c r="M10" s="178"/>
      <c r="N10" s="184"/>
      <c r="O10" s="184"/>
      <c r="P10" s="182">
        <v>1</v>
      </c>
      <c r="Q10" s="190"/>
      <c r="R10" s="189"/>
      <c r="S10" s="189"/>
      <c r="T10" s="189"/>
      <c r="U10" s="189"/>
      <c r="V10" s="177"/>
      <c r="W10" s="177"/>
      <c r="X10" s="176"/>
    </row>
    <row r="11" spans="1:24" ht="35.1" customHeight="1">
      <c r="A11" s="424"/>
      <c r="B11" s="426"/>
      <c r="C11" s="440"/>
      <c r="D11" s="181" t="s">
        <v>164</v>
      </c>
      <c r="E11" s="181">
        <v>2</v>
      </c>
      <c r="F11" s="180" t="s">
        <v>163</v>
      </c>
      <c r="G11" s="435"/>
      <c r="H11" s="191">
        <v>9939871932</v>
      </c>
      <c r="I11" s="177"/>
      <c r="J11" s="433"/>
      <c r="K11" s="177"/>
      <c r="L11" s="179"/>
      <c r="M11" s="178">
        <v>1</v>
      </c>
      <c r="N11" s="189"/>
      <c r="O11" s="190"/>
      <c r="P11" s="190"/>
      <c r="Q11" s="190"/>
      <c r="R11" s="189"/>
      <c r="S11" s="189"/>
      <c r="T11" s="189"/>
      <c r="U11" s="189"/>
      <c r="V11" s="177"/>
      <c r="W11" s="177"/>
      <c r="X11" s="176" t="s">
        <v>822</v>
      </c>
    </row>
    <row r="12" spans="1:24" ht="35.1" customHeight="1">
      <c r="A12" s="424"/>
      <c r="B12" s="426"/>
      <c r="C12" s="440"/>
      <c r="D12" s="181" t="s">
        <v>162</v>
      </c>
      <c r="E12" s="181">
        <v>3</v>
      </c>
      <c r="F12" s="180" t="s">
        <v>137</v>
      </c>
      <c r="G12" s="435"/>
      <c r="H12" s="188"/>
      <c r="I12" s="177"/>
      <c r="J12" s="433"/>
      <c r="K12" s="177"/>
      <c r="L12" s="179"/>
      <c r="M12" s="185"/>
      <c r="N12" s="187"/>
      <c r="O12" s="187"/>
      <c r="P12" s="187"/>
      <c r="Q12" s="187"/>
      <c r="R12" s="187"/>
      <c r="S12" s="187"/>
      <c r="T12" s="186">
        <v>1</v>
      </c>
      <c r="U12" s="185"/>
      <c r="V12" s="185"/>
      <c r="W12" s="185"/>
      <c r="X12" s="176" t="s">
        <v>161</v>
      </c>
    </row>
    <row r="13" spans="1:24" ht="35.1" customHeight="1">
      <c r="A13" s="424"/>
      <c r="B13" s="426"/>
      <c r="C13" s="440"/>
      <c r="D13" s="181" t="s">
        <v>160</v>
      </c>
      <c r="E13" s="181">
        <v>4</v>
      </c>
      <c r="F13" s="180" t="s">
        <v>138</v>
      </c>
      <c r="G13" s="435"/>
      <c r="H13" s="173"/>
      <c r="I13" s="173"/>
      <c r="J13" s="433"/>
      <c r="K13" s="177"/>
      <c r="L13" s="179"/>
      <c r="M13" s="178"/>
      <c r="N13" s="184"/>
      <c r="O13" s="182">
        <v>1</v>
      </c>
      <c r="P13" s="178"/>
      <c r="Q13" s="178"/>
      <c r="R13" s="177"/>
      <c r="S13" s="177"/>
      <c r="T13" s="177"/>
      <c r="U13" s="177"/>
      <c r="V13" s="177"/>
      <c r="W13" s="177"/>
      <c r="X13" s="176"/>
    </row>
    <row r="14" spans="1:24" ht="35.1" customHeight="1">
      <c r="A14" s="424"/>
      <c r="B14" s="427"/>
      <c r="C14" s="440"/>
      <c r="D14" s="181" t="s">
        <v>159</v>
      </c>
      <c r="E14" s="181">
        <v>5</v>
      </c>
      <c r="F14" s="180" t="s">
        <v>139</v>
      </c>
      <c r="G14" s="435"/>
      <c r="H14" s="173"/>
      <c r="I14" s="173"/>
      <c r="J14" s="434"/>
      <c r="K14" s="177"/>
      <c r="L14" s="179"/>
      <c r="M14" s="178"/>
      <c r="N14" s="184"/>
      <c r="O14" s="184"/>
      <c r="P14" s="182">
        <v>1</v>
      </c>
      <c r="Q14" s="178"/>
      <c r="R14" s="177"/>
      <c r="S14" s="177"/>
      <c r="T14" s="177"/>
      <c r="U14" s="177"/>
      <c r="V14" s="177"/>
      <c r="W14" s="177"/>
      <c r="X14" s="176"/>
    </row>
    <row r="15" spans="1:24" ht="35.1" customHeight="1">
      <c r="A15" s="436">
        <v>3</v>
      </c>
      <c r="B15" s="425" t="s">
        <v>140</v>
      </c>
      <c r="C15" s="430" t="s">
        <v>152</v>
      </c>
      <c r="D15" s="181" t="s">
        <v>158</v>
      </c>
      <c r="E15" s="181">
        <v>1</v>
      </c>
      <c r="F15" s="180" t="s">
        <v>141</v>
      </c>
      <c r="G15" s="441" t="s">
        <v>85</v>
      </c>
      <c r="H15" s="173"/>
      <c r="I15" s="173"/>
      <c r="J15" s="441">
        <v>334.61</v>
      </c>
      <c r="K15" s="177"/>
      <c r="L15" s="179"/>
      <c r="M15" s="178"/>
      <c r="N15" s="177"/>
      <c r="O15" s="178"/>
      <c r="P15" s="178"/>
      <c r="Q15" s="178"/>
      <c r="R15" s="177"/>
      <c r="S15" s="177"/>
      <c r="T15" s="177"/>
      <c r="U15" s="177"/>
      <c r="V15" s="177"/>
      <c r="W15" s="177"/>
      <c r="X15" s="176"/>
    </row>
    <row r="16" spans="1:24" ht="35.1" customHeight="1">
      <c r="A16" s="437"/>
      <c r="B16" s="426"/>
      <c r="C16" s="444"/>
      <c r="D16" s="181" t="s">
        <v>157</v>
      </c>
      <c r="E16" s="181">
        <v>2</v>
      </c>
      <c r="F16" s="180" t="s">
        <v>142</v>
      </c>
      <c r="G16" s="442"/>
      <c r="H16" s="173"/>
      <c r="I16" s="173"/>
      <c r="J16" s="442"/>
      <c r="K16" s="177"/>
      <c r="L16" s="179"/>
      <c r="M16" s="178"/>
      <c r="N16" s="177"/>
      <c r="O16" s="178"/>
      <c r="P16" s="178"/>
      <c r="Q16" s="178"/>
      <c r="R16" s="177"/>
      <c r="S16" s="177"/>
      <c r="T16" s="177"/>
      <c r="U16" s="177"/>
      <c r="V16" s="177"/>
      <c r="W16" s="177"/>
      <c r="X16" s="176"/>
    </row>
    <row r="17" spans="1:24" ht="35.1" customHeight="1">
      <c r="A17" s="438"/>
      <c r="B17" s="427"/>
      <c r="C17" s="431"/>
      <c r="D17" s="181" t="s">
        <v>154</v>
      </c>
      <c r="E17" s="181">
        <v>3</v>
      </c>
      <c r="F17" s="180" t="s">
        <v>143</v>
      </c>
      <c r="G17" s="443"/>
      <c r="H17" s="173"/>
      <c r="I17" s="173"/>
      <c r="J17" s="443"/>
      <c r="K17" s="177"/>
      <c r="L17" s="179"/>
      <c r="M17" s="178"/>
      <c r="N17" s="177"/>
      <c r="O17" s="178"/>
      <c r="P17" s="178"/>
      <c r="Q17" s="178"/>
      <c r="R17" s="177"/>
      <c r="S17" s="177"/>
      <c r="T17" s="177"/>
      <c r="U17" s="177"/>
      <c r="V17" s="177"/>
      <c r="W17" s="177"/>
      <c r="X17" s="176"/>
    </row>
    <row r="18" spans="1:24" ht="35.1" customHeight="1">
      <c r="A18" s="439">
        <v>4</v>
      </c>
      <c r="B18" s="425" t="s">
        <v>144</v>
      </c>
      <c r="C18" s="430" t="s">
        <v>152</v>
      </c>
      <c r="D18" s="181" t="s">
        <v>156</v>
      </c>
      <c r="E18" s="181">
        <v>1</v>
      </c>
      <c r="F18" s="180" t="s">
        <v>145</v>
      </c>
      <c r="G18" s="441" t="s">
        <v>146</v>
      </c>
      <c r="H18" s="173"/>
      <c r="I18" s="173"/>
      <c r="J18" s="441">
        <v>331.16</v>
      </c>
      <c r="K18" s="177"/>
      <c r="L18" s="179"/>
      <c r="M18" s="178"/>
      <c r="N18" s="184"/>
      <c r="O18" s="182">
        <v>1</v>
      </c>
      <c r="P18" s="178"/>
      <c r="Q18" s="178"/>
      <c r="R18" s="177"/>
      <c r="S18" s="177"/>
      <c r="T18" s="177"/>
      <c r="U18" s="177"/>
      <c r="V18" s="177"/>
      <c r="W18" s="177"/>
      <c r="X18" s="176"/>
    </row>
    <row r="19" spans="1:24" ht="35.1" customHeight="1">
      <c r="A19" s="439"/>
      <c r="B19" s="426"/>
      <c r="C19" s="444"/>
      <c r="D19" s="181" t="s">
        <v>155</v>
      </c>
      <c r="E19" s="181">
        <v>2</v>
      </c>
      <c r="F19" s="180" t="s">
        <v>147</v>
      </c>
      <c r="G19" s="442"/>
      <c r="H19" s="173"/>
      <c r="I19" s="173"/>
      <c r="J19" s="442"/>
      <c r="K19" s="177"/>
      <c r="L19" s="179"/>
      <c r="M19" s="178"/>
      <c r="N19" s="184"/>
      <c r="O19" s="183"/>
      <c r="P19" s="183"/>
      <c r="Q19" s="182">
        <v>1</v>
      </c>
      <c r="R19" s="177"/>
      <c r="S19" s="177"/>
      <c r="T19" s="177"/>
      <c r="U19" s="177"/>
      <c r="V19" s="177"/>
      <c r="W19" s="177"/>
      <c r="X19" s="176"/>
    </row>
    <row r="20" spans="1:24" ht="35.1" customHeight="1">
      <c r="A20" s="439"/>
      <c r="B20" s="427"/>
      <c r="C20" s="431"/>
      <c r="D20" s="181" t="s">
        <v>154</v>
      </c>
      <c r="E20" s="181">
        <v>3</v>
      </c>
      <c r="F20" s="180" t="s">
        <v>148</v>
      </c>
      <c r="G20" s="443"/>
      <c r="H20" s="173"/>
      <c r="I20" s="173"/>
      <c r="J20" s="443"/>
      <c r="K20" s="177"/>
      <c r="L20" s="179"/>
      <c r="M20" s="178"/>
      <c r="N20" s="184"/>
      <c r="O20" s="183"/>
      <c r="P20" s="183"/>
      <c r="Q20" s="182">
        <v>1</v>
      </c>
      <c r="R20" s="177"/>
      <c r="S20" s="177"/>
      <c r="T20" s="177"/>
      <c r="U20" s="177"/>
      <c r="V20" s="177"/>
      <c r="W20" s="177"/>
      <c r="X20" s="176"/>
    </row>
    <row r="21" spans="1:24" ht="35.1" customHeight="1">
      <c r="A21" s="439">
        <v>5</v>
      </c>
      <c r="B21" s="425" t="s">
        <v>149</v>
      </c>
      <c r="C21" s="430" t="s">
        <v>152</v>
      </c>
      <c r="D21" s="181" t="s">
        <v>153</v>
      </c>
      <c r="E21" s="181">
        <v>1</v>
      </c>
      <c r="F21" s="180" t="s">
        <v>150</v>
      </c>
      <c r="G21" s="441" t="s">
        <v>85</v>
      </c>
      <c r="H21" s="173"/>
      <c r="I21" s="173"/>
      <c r="J21" s="441">
        <v>225.99</v>
      </c>
      <c r="K21" s="177"/>
      <c r="L21" s="179"/>
      <c r="M21" s="178"/>
      <c r="N21" s="177"/>
      <c r="O21" s="178"/>
      <c r="P21" s="178"/>
      <c r="Q21" s="178"/>
      <c r="R21" s="177"/>
      <c r="S21" s="177"/>
      <c r="T21" s="177"/>
      <c r="U21" s="177"/>
      <c r="V21" s="177"/>
      <c r="W21" s="177"/>
      <c r="X21" s="176"/>
    </row>
    <row r="22" spans="1:24" ht="35.1" customHeight="1">
      <c r="A22" s="436"/>
      <c r="B22" s="426"/>
      <c r="C22" s="444"/>
      <c r="D22" s="175" t="s">
        <v>152</v>
      </c>
      <c r="E22" s="175">
        <v>2</v>
      </c>
      <c r="F22" s="174" t="s">
        <v>151</v>
      </c>
      <c r="G22" s="443"/>
      <c r="H22" s="173"/>
      <c r="I22" s="173"/>
      <c r="J22" s="442"/>
      <c r="K22" s="170"/>
      <c r="L22" s="172"/>
      <c r="M22" s="171"/>
      <c r="N22" s="170"/>
      <c r="O22" s="171"/>
      <c r="P22" s="171"/>
      <c r="Q22" s="171"/>
      <c r="R22" s="170"/>
      <c r="S22" s="170"/>
      <c r="T22" s="170"/>
      <c r="U22" s="170"/>
      <c r="V22" s="170"/>
      <c r="W22" s="170"/>
      <c r="X22" s="169"/>
    </row>
    <row r="23" spans="1:24" ht="20.100000000000001" customHeight="1">
      <c r="A23" s="1"/>
      <c r="B23" s="376" t="s">
        <v>52</v>
      </c>
      <c r="C23" s="377"/>
      <c r="D23" s="378"/>
      <c r="E23" s="168">
        <f>E9+E14+E17+E20+E22</f>
        <v>15</v>
      </c>
      <c r="F23" s="2"/>
      <c r="G23" s="31"/>
      <c r="H23" s="1"/>
      <c r="I23" s="1"/>
      <c r="J23" s="167">
        <f>SUM(J8:J22)</f>
        <v>1788.9900000000002</v>
      </c>
      <c r="K23" s="1"/>
      <c r="L23" s="125"/>
      <c r="M23" s="166">
        <f t="shared" ref="M23:W23" si="0">SUM(M8:M22)</f>
        <v>1</v>
      </c>
      <c r="N23" s="166">
        <f t="shared" si="0"/>
        <v>0</v>
      </c>
      <c r="O23" s="166">
        <f t="shared" si="0"/>
        <v>2</v>
      </c>
      <c r="P23" s="166">
        <f t="shared" si="0"/>
        <v>2</v>
      </c>
      <c r="Q23" s="166">
        <f t="shared" si="0"/>
        <v>2</v>
      </c>
      <c r="R23" s="166">
        <f t="shared" si="0"/>
        <v>0</v>
      </c>
      <c r="S23" s="166">
        <f t="shared" si="0"/>
        <v>0</v>
      </c>
      <c r="T23" s="166">
        <f t="shared" si="0"/>
        <v>1</v>
      </c>
      <c r="U23" s="166">
        <f t="shared" si="0"/>
        <v>0</v>
      </c>
      <c r="V23" s="166">
        <f t="shared" si="0"/>
        <v>0</v>
      </c>
      <c r="W23" s="167">
        <f t="shared" si="0"/>
        <v>0</v>
      </c>
      <c r="X23" s="25"/>
    </row>
  </sheetData>
  <mergeCells count="54">
    <mergeCell ref="J15:J17"/>
    <mergeCell ref="J18:J20"/>
    <mergeCell ref="J21:J22"/>
    <mergeCell ref="B23:D23"/>
    <mergeCell ref="G15:G17"/>
    <mergeCell ref="C15:C17"/>
    <mergeCell ref="C18:C20"/>
    <mergeCell ref="C21:C22"/>
    <mergeCell ref="G18:G20"/>
    <mergeCell ref="G21:G22"/>
    <mergeCell ref="G10:G14"/>
    <mergeCell ref="G5:G7"/>
    <mergeCell ref="A15:A17"/>
    <mergeCell ref="A18:A20"/>
    <mergeCell ref="A21:A22"/>
    <mergeCell ref="C10:C14"/>
    <mergeCell ref="B15:B17"/>
    <mergeCell ref="B18:B20"/>
    <mergeCell ref="B21:B22"/>
    <mergeCell ref="J8:J9"/>
    <mergeCell ref="A10:A14"/>
    <mergeCell ref="B10:B14"/>
    <mergeCell ref="S6:T6"/>
    <mergeCell ref="U6:U7"/>
    <mergeCell ref="A8:A9"/>
    <mergeCell ref="B8:B9"/>
    <mergeCell ref="C8:C9"/>
    <mergeCell ref="G8:G9"/>
    <mergeCell ref="F5:F7"/>
    <mergeCell ref="J10:J14"/>
    <mergeCell ref="A5:A7"/>
    <mergeCell ref="B5:B7"/>
    <mergeCell ref="C5:C7"/>
    <mergeCell ref="D5:D7"/>
    <mergeCell ref="E5:E7"/>
    <mergeCell ref="L5:L7"/>
    <mergeCell ref="M5:V5"/>
    <mergeCell ref="H5:H7"/>
    <mergeCell ref="I5:I7"/>
    <mergeCell ref="J5:J7"/>
    <mergeCell ref="K5:K7"/>
    <mergeCell ref="P6:P7"/>
    <mergeCell ref="Q6:R6"/>
    <mergeCell ref="V6:V7"/>
    <mergeCell ref="W5:W7"/>
    <mergeCell ref="X5:X7"/>
    <mergeCell ref="M6:M7"/>
    <mergeCell ref="N6:N7"/>
    <mergeCell ref="O6:O7"/>
    <mergeCell ref="A1:X1"/>
    <mergeCell ref="A2:X2"/>
    <mergeCell ref="A3:V3"/>
    <mergeCell ref="W3:X3"/>
    <mergeCell ref="A4:X4"/>
  </mergeCells>
  <pageMargins left="0.26" right="0" top="0.54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1" manualBreakCount="1">
    <brk id="2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44"/>
  <sheetViews>
    <sheetView view="pageBreakPreview" zoomScaleSheetLayoutView="10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E6" sqref="A6:XFD6"/>
    </sheetView>
  </sheetViews>
  <sheetFormatPr defaultRowHeight="15"/>
  <cols>
    <col min="1" max="1" width="5.28515625" style="10" customWidth="1"/>
    <col min="2" max="2" width="12.140625" style="30" customWidth="1"/>
    <col min="3" max="3" width="11" style="10" customWidth="1"/>
    <col min="4" max="4" width="13" style="10" customWidth="1"/>
    <col min="5" max="5" width="8.7109375" hidden="1" customWidth="1"/>
    <col min="6" max="6" width="4.140625" style="9" customWidth="1"/>
    <col min="7" max="7" width="30.5703125" style="14" customWidth="1"/>
    <col min="8" max="8" width="33.140625" style="216" customWidth="1"/>
    <col min="9" max="9" width="18.5703125" hidden="1" customWidth="1"/>
    <col min="10" max="10" width="8.140625" hidden="1" customWidth="1"/>
    <col min="11" max="11" width="7.7109375" hidden="1" customWidth="1"/>
    <col min="12" max="12" width="10.28515625" style="9" customWidth="1"/>
    <col min="13" max="13" width="10" hidden="1" customWidth="1"/>
    <col min="14" max="14" width="9.28515625" hidden="1" customWidth="1"/>
    <col min="15" max="15" width="7.7109375" style="16" customWidth="1"/>
    <col min="16" max="16" width="3.140625" style="230" hidden="1" customWidth="1"/>
    <col min="17" max="17" width="6.42578125" customWidth="1"/>
    <col min="18" max="19" width="6.7109375" customWidth="1"/>
    <col min="20" max="20" width="4.42578125" customWidth="1"/>
    <col min="21" max="21" width="5.140625" customWidth="1"/>
    <col min="22" max="23" width="4.7109375" customWidth="1"/>
    <col min="24" max="24" width="7.7109375" customWidth="1"/>
    <col min="25" max="25" width="10.140625" customWidth="1"/>
    <col min="27" max="27" width="17.42578125" style="12" customWidth="1"/>
  </cols>
  <sheetData>
    <row r="1" spans="1:28" ht="18" customHeight="1">
      <c r="A1" s="462" t="s">
        <v>18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</row>
    <row r="2" spans="1:28" ht="15" customHeight="1">
      <c r="A2" s="402" t="str">
        <f>Summary!A3</f>
        <v xml:space="preserve">Progress report for the construction of USSS (Upgraded Senior Secondary School)                          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4"/>
    </row>
    <row r="3" spans="1:28" ht="18.75" customHeight="1">
      <c r="A3" s="405" t="s">
        <v>43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7"/>
      <c r="Z3" s="439" t="str">
        <f>Summary!U3</f>
        <v>Date:-31.05.2015</v>
      </c>
      <c r="AA3" s="439"/>
    </row>
    <row r="4" spans="1:28" ht="20.25" customHeight="1">
      <c r="A4" s="469" t="s">
        <v>59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</row>
    <row r="5" spans="1:28" ht="18" customHeight="1">
      <c r="A5" s="401" t="s">
        <v>0</v>
      </c>
      <c r="B5" s="401" t="s">
        <v>1</v>
      </c>
      <c r="C5" s="401" t="s">
        <v>2</v>
      </c>
      <c r="D5" s="401" t="s">
        <v>3</v>
      </c>
      <c r="E5" s="226"/>
      <c r="F5" s="401" t="s">
        <v>0</v>
      </c>
      <c r="G5" s="416" t="s">
        <v>4</v>
      </c>
      <c r="H5" s="416" t="s">
        <v>5</v>
      </c>
      <c r="I5" s="467" t="s">
        <v>57</v>
      </c>
      <c r="J5" s="396" t="s">
        <v>55</v>
      </c>
      <c r="K5" s="401" t="s">
        <v>53</v>
      </c>
      <c r="L5" s="396" t="s">
        <v>54</v>
      </c>
      <c r="M5" s="396" t="s">
        <v>31</v>
      </c>
      <c r="N5" s="401" t="s">
        <v>19</v>
      </c>
      <c r="O5" s="465" t="s">
        <v>32</v>
      </c>
      <c r="P5" s="399" t="s">
        <v>15</v>
      </c>
      <c r="Q5" s="399"/>
      <c r="R5" s="399"/>
      <c r="S5" s="399"/>
      <c r="T5" s="399"/>
      <c r="U5" s="399"/>
      <c r="V5" s="399"/>
      <c r="W5" s="399"/>
      <c r="X5" s="399"/>
      <c r="Y5" s="399"/>
      <c r="Z5" s="396" t="s">
        <v>20</v>
      </c>
      <c r="AA5" s="396" t="s">
        <v>13</v>
      </c>
    </row>
    <row r="6" spans="1:28" ht="21" customHeight="1">
      <c r="A6" s="401"/>
      <c r="B6" s="401"/>
      <c r="C6" s="401"/>
      <c r="D6" s="401"/>
      <c r="E6" s="226"/>
      <c r="F6" s="401"/>
      <c r="G6" s="416"/>
      <c r="H6" s="416"/>
      <c r="I6" s="468"/>
      <c r="J6" s="397"/>
      <c r="K6" s="401"/>
      <c r="L6" s="397"/>
      <c r="M6" s="397"/>
      <c r="N6" s="401"/>
      <c r="O6" s="466"/>
      <c r="P6" s="473" t="s">
        <v>6</v>
      </c>
      <c r="Q6" s="471" t="s">
        <v>14</v>
      </c>
      <c r="R6" s="464" t="s">
        <v>9</v>
      </c>
      <c r="S6" s="464" t="s">
        <v>8</v>
      </c>
      <c r="T6" s="464" t="s">
        <v>16</v>
      </c>
      <c r="U6" s="464"/>
      <c r="V6" s="464" t="s">
        <v>17</v>
      </c>
      <c r="W6" s="464"/>
      <c r="X6" s="464" t="s">
        <v>12</v>
      </c>
      <c r="Y6" s="464" t="s">
        <v>7</v>
      </c>
      <c r="Z6" s="397"/>
      <c r="AA6" s="397"/>
    </row>
    <row r="7" spans="1:28" ht="38.25" customHeight="1">
      <c r="A7" s="396"/>
      <c r="B7" s="396"/>
      <c r="C7" s="396"/>
      <c r="D7" s="396"/>
      <c r="E7" s="226"/>
      <c r="F7" s="396"/>
      <c r="G7" s="465"/>
      <c r="H7" s="465"/>
      <c r="I7" s="468"/>
      <c r="J7" s="397"/>
      <c r="K7" s="396"/>
      <c r="L7" s="397"/>
      <c r="M7" s="397"/>
      <c r="N7" s="396"/>
      <c r="O7" s="466"/>
      <c r="P7" s="474"/>
      <c r="Q7" s="472"/>
      <c r="R7" s="413"/>
      <c r="S7" s="413"/>
      <c r="T7" s="129" t="s">
        <v>10</v>
      </c>
      <c r="U7" s="129" t="s">
        <v>11</v>
      </c>
      <c r="V7" s="129" t="s">
        <v>10</v>
      </c>
      <c r="W7" s="129" t="s">
        <v>11</v>
      </c>
      <c r="X7" s="413"/>
      <c r="Y7" s="413"/>
      <c r="Z7" s="397"/>
      <c r="AA7" s="397"/>
    </row>
    <row r="8" spans="1:28" s="48" customFormat="1" ht="24.95" customHeight="1">
      <c r="A8" s="449">
        <v>1</v>
      </c>
      <c r="B8" s="450" t="s">
        <v>176</v>
      </c>
      <c r="C8" s="451" t="s">
        <v>177</v>
      </c>
      <c r="D8" s="202"/>
      <c r="E8" s="203">
        <v>1</v>
      </c>
      <c r="F8" s="208">
        <v>1</v>
      </c>
      <c r="G8" s="210" t="s">
        <v>178</v>
      </c>
      <c r="H8" s="452" t="s">
        <v>85</v>
      </c>
      <c r="I8" s="42"/>
      <c r="J8" s="36"/>
      <c r="K8" s="22"/>
      <c r="L8" s="38"/>
      <c r="M8" s="37"/>
      <c r="N8" s="38"/>
      <c r="O8" s="38"/>
      <c r="P8" s="228"/>
      <c r="Q8" s="44"/>
      <c r="R8" s="54"/>
      <c r="S8" s="54"/>
      <c r="T8" s="54"/>
      <c r="U8" s="220"/>
      <c r="V8" s="220"/>
      <c r="W8" s="60"/>
      <c r="X8" s="60"/>
      <c r="Y8" s="60"/>
      <c r="Z8" s="57"/>
      <c r="AA8" s="37"/>
      <c r="AB8" s="47"/>
    </row>
    <row r="9" spans="1:28" s="48" customFormat="1" ht="24.95" customHeight="1">
      <c r="A9" s="449"/>
      <c r="B9" s="450"/>
      <c r="C9" s="451"/>
      <c r="D9" s="202"/>
      <c r="E9" s="203">
        <v>2</v>
      </c>
      <c r="F9" s="208">
        <v>2</v>
      </c>
      <c r="G9" s="210" t="s">
        <v>179</v>
      </c>
      <c r="H9" s="452"/>
      <c r="I9" s="394"/>
      <c r="J9" s="36"/>
      <c r="K9" s="22"/>
      <c r="L9" s="38"/>
      <c r="M9" s="460"/>
      <c r="N9" s="38"/>
      <c r="O9" s="38"/>
      <c r="P9" s="228"/>
      <c r="Q9" s="44"/>
      <c r="R9" s="61"/>
      <c r="S9" s="62"/>
      <c r="T9" s="63"/>
      <c r="U9" s="60"/>
      <c r="V9" s="60"/>
      <c r="W9" s="60"/>
      <c r="X9" s="60"/>
      <c r="Y9" s="60"/>
      <c r="Z9" s="57"/>
      <c r="AA9" s="460"/>
      <c r="AB9" s="47"/>
    </row>
    <row r="10" spans="1:28" s="48" customFormat="1" ht="24.95" customHeight="1">
      <c r="A10" s="449"/>
      <c r="B10" s="450"/>
      <c r="C10" s="451"/>
      <c r="D10" s="202"/>
      <c r="E10" s="203">
        <v>3</v>
      </c>
      <c r="F10" s="208">
        <v>3</v>
      </c>
      <c r="G10" s="210" t="s">
        <v>180</v>
      </c>
      <c r="H10" s="452"/>
      <c r="I10" s="394"/>
      <c r="J10" s="15"/>
      <c r="K10" s="1"/>
      <c r="L10" s="1"/>
      <c r="M10" s="461"/>
      <c r="N10" s="27"/>
      <c r="O10" s="1"/>
      <c r="P10" s="123"/>
      <c r="Q10" s="45"/>
      <c r="R10" s="54"/>
      <c r="S10" s="54"/>
      <c r="T10" s="54"/>
      <c r="U10" s="54"/>
      <c r="V10" s="54"/>
      <c r="W10" s="54"/>
      <c r="X10" s="54"/>
      <c r="Y10" s="54"/>
      <c r="Z10" s="55"/>
      <c r="AA10" s="461"/>
      <c r="AB10" s="49"/>
    </row>
    <row r="11" spans="1:28" ht="24.95" customHeight="1">
      <c r="A11" s="453">
        <v>2</v>
      </c>
      <c r="B11" s="394" t="s">
        <v>181</v>
      </c>
      <c r="C11" s="456" t="s">
        <v>182</v>
      </c>
      <c r="D11" s="39"/>
      <c r="E11" s="154">
        <v>1</v>
      </c>
      <c r="F11" s="102">
        <v>1</v>
      </c>
      <c r="G11" s="43" t="s">
        <v>183</v>
      </c>
      <c r="H11" s="455" t="s">
        <v>85</v>
      </c>
      <c r="I11" s="457"/>
      <c r="J11" s="14"/>
      <c r="K11" s="1"/>
      <c r="L11" s="1"/>
      <c r="M11" s="439"/>
      <c r="N11" s="100"/>
      <c r="O11" s="1"/>
      <c r="P11" s="123"/>
      <c r="Q11" s="45"/>
      <c r="R11" s="53"/>
      <c r="S11" s="54"/>
      <c r="T11" s="54"/>
      <c r="U11" s="54"/>
      <c r="V11" s="54"/>
      <c r="W11" s="54"/>
      <c r="X11" s="54"/>
      <c r="Y11" s="54"/>
      <c r="Z11" s="55"/>
      <c r="AA11" s="439"/>
      <c r="AB11" s="12"/>
    </row>
    <row r="12" spans="1:28" ht="24.95" customHeight="1">
      <c r="A12" s="453"/>
      <c r="B12" s="394"/>
      <c r="C12" s="456"/>
      <c r="D12" s="39"/>
      <c r="E12" s="154">
        <v>2</v>
      </c>
      <c r="F12" s="102">
        <v>2</v>
      </c>
      <c r="G12" s="43" t="s">
        <v>184</v>
      </c>
      <c r="H12" s="455"/>
      <c r="I12" s="458"/>
      <c r="J12" s="14"/>
      <c r="K12" s="1"/>
      <c r="L12" s="1"/>
      <c r="M12" s="439"/>
      <c r="N12" s="100"/>
      <c r="O12" s="1"/>
      <c r="P12" s="123"/>
      <c r="Q12" s="45"/>
      <c r="R12" s="53"/>
      <c r="S12" s="54"/>
      <c r="T12" s="54"/>
      <c r="U12" s="54"/>
      <c r="V12" s="54"/>
      <c r="W12" s="54"/>
      <c r="X12" s="54"/>
      <c r="Y12" s="54"/>
      <c r="Z12" s="55"/>
      <c r="AA12" s="439"/>
      <c r="AB12" s="12"/>
    </row>
    <row r="13" spans="1:28" ht="24.95" customHeight="1">
      <c r="A13" s="453">
        <v>3</v>
      </c>
      <c r="B13" s="394" t="s">
        <v>185</v>
      </c>
      <c r="C13" s="456" t="s">
        <v>182</v>
      </c>
      <c r="D13" s="39"/>
      <c r="E13" s="154">
        <v>1</v>
      </c>
      <c r="F13" s="102">
        <v>1</v>
      </c>
      <c r="G13" s="43" t="s">
        <v>186</v>
      </c>
      <c r="H13" s="452" t="s">
        <v>815</v>
      </c>
      <c r="I13" s="459"/>
      <c r="J13" s="14"/>
      <c r="K13" s="1"/>
      <c r="L13" s="1"/>
      <c r="M13" s="439"/>
      <c r="N13" s="100"/>
      <c r="O13" s="1"/>
      <c r="P13" s="123">
        <v>1</v>
      </c>
      <c r="Q13" s="45"/>
      <c r="R13" s="53"/>
      <c r="S13" s="54"/>
      <c r="T13" s="54"/>
      <c r="U13" s="54"/>
      <c r="V13" s="54"/>
      <c r="W13" s="54"/>
      <c r="X13" s="54"/>
      <c r="Y13" s="54"/>
      <c r="Z13" s="55"/>
      <c r="AA13" s="439"/>
      <c r="AB13" s="12"/>
    </row>
    <row r="14" spans="1:28" s="10" customFormat="1" ht="24.95" customHeight="1">
      <c r="A14" s="453"/>
      <c r="B14" s="394"/>
      <c r="C14" s="456"/>
      <c r="D14" s="39"/>
      <c r="E14" s="154">
        <v>2</v>
      </c>
      <c r="F14" s="102">
        <v>2</v>
      </c>
      <c r="G14" s="43" t="s">
        <v>187</v>
      </c>
      <c r="H14" s="452"/>
      <c r="I14" s="46"/>
      <c r="J14" s="219"/>
      <c r="K14" s="119"/>
      <c r="L14" s="119"/>
      <c r="M14" s="119">
        <f>SUM(M8:M13)</f>
        <v>0</v>
      </c>
      <c r="N14" s="119"/>
      <c r="O14" s="119"/>
      <c r="P14" s="229">
        <v>1</v>
      </c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8" ht="24.95" customHeight="1">
      <c r="A15" s="453"/>
      <c r="B15" s="394"/>
      <c r="C15" s="456"/>
      <c r="D15" s="39"/>
      <c r="E15" s="154">
        <v>3</v>
      </c>
      <c r="F15" s="102">
        <v>3</v>
      </c>
      <c r="G15" s="43" t="s">
        <v>188</v>
      </c>
      <c r="H15" s="452"/>
      <c r="I15" s="14"/>
      <c r="K15" s="1"/>
      <c r="L15" s="1"/>
      <c r="M15" s="100"/>
      <c r="N15" s="1"/>
      <c r="O15" s="1"/>
      <c r="P15" s="229">
        <v>1</v>
      </c>
      <c r="Q15" s="33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ht="24.95" customHeight="1">
      <c r="A16" s="453">
        <v>4</v>
      </c>
      <c r="B16" s="394" t="s">
        <v>189</v>
      </c>
      <c r="C16" s="456" t="s">
        <v>182</v>
      </c>
      <c r="D16" s="39"/>
      <c r="E16" s="154">
        <v>1</v>
      </c>
      <c r="F16" s="102">
        <v>1</v>
      </c>
      <c r="G16" s="43" t="s">
        <v>190</v>
      </c>
      <c r="H16" s="452" t="s">
        <v>815</v>
      </c>
      <c r="I16" s="14"/>
      <c r="K16" s="1"/>
      <c r="L16" s="1"/>
      <c r="M16" s="100"/>
      <c r="N16" s="1"/>
      <c r="O16" s="1"/>
      <c r="P16" s="229">
        <v>1</v>
      </c>
      <c r="Q16" s="33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.95" customHeight="1">
      <c r="A17" s="453"/>
      <c r="B17" s="394"/>
      <c r="C17" s="456"/>
      <c r="D17" s="39"/>
      <c r="E17" s="154">
        <v>2</v>
      </c>
      <c r="F17" s="102">
        <v>2</v>
      </c>
      <c r="G17" s="43" t="s">
        <v>191</v>
      </c>
      <c r="H17" s="452"/>
      <c r="I17" s="14"/>
      <c r="K17" s="1"/>
      <c r="L17" s="1"/>
      <c r="M17" s="100"/>
      <c r="N17" s="1"/>
      <c r="O17" s="1"/>
      <c r="P17" s="229">
        <v>1</v>
      </c>
      <c r="Q17" s="33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.95" customHeight="1">
      <c r="A18" s="453"/>
      <c r="B18" s="394"/>
      <c r="C18" s="456"/>
      <c r="D18" s="39"/>
      <c r="E18" s="154">
        <v>3</v>
      </c>
      <c r="F18" s="102">
        <v>3</v>
      </c>
      <c r="G18" s="43" t="s">
        <v>192</v>
      </c>
      <c r="H18" s="452"/>
      <c r="I18" s="14"/>
      <c r="K18" s="1"/>
      <c r="L18" s="1"/>
      <c r="M18" s="100"/>
      <c r="N18" s="1"/>
      <c r="O18" s="1"/>
      <c r="P18" s="229">
        <v>1</v>
      </c>
      <c r="Q18" s="33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95" customHeight="1">
      <c r="A19" s="453">
        <v>5</v>
      </c>
      <c r="B19" s="394" t="s">
        <v>193</v>
      </c>
      <c r="C19" s="456" t="s">
        <v>182</v>
      </c>
      <c r="D19" s="39"/>
      <c r="E19" s="154">
        <v>1</v>
      </c>
      <c r="F19" s="102">
        <v>1</v>
      </c>
      <c r="G19" s="43" t="s">
        <v>194</v>
      </c>
      <c r="H19" s="452" t="s">
        <v>814</v>
      </c>
      <c r="I19" s="14"/>
      <c r="K19" s="1"/>
      <c r="L19" s="1"/>
      <c r="M19" s="100"/>
      <c r="N19" s="1"/>
      <c r="O19" s="1"/>
      <c r="P19" s="229">
        <v>1</v>
      </c>
      <c r="Q19" s="33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.95" customHeight="1">
      <c r="A20" s="453"/>
      <c r="B20" s="394"/>
      <c r="C20" s="456"/>
      <c r="D20" s="39"/>
      <c r="E20" s="154">
        <v>2</v>
      </c>
      <c r="F20" s="102">
        <v>2</v>
      </c>
      <c r="G20" s="43" t="s">
        <v>195</v>
      </c>
      <c r="H20" s="452"/>
      <c r="I20" s="14"/>
      <c r="K20" s="1"/>
      <c r="L20" s="1"/>
      <c r="M20" s="100"/>
      <c r="N20" s="1"/>
      <c r="O20" s="1"/>
      <c r="P20" s="229">
        <v>1</v>
      </c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.95" customHeight="1">
      <c r="A21" s="449">
        <v>6</v>
      </c>
      <c r="B21" s="450" t="s">
        <v>196</v>
      </c>
      <c r="C21" s="451" t="s">
        <v>197</v>
      </c>
      <c r="D21" s="202"/>
      <c r="E21" s="203">
        <v>1</v>
      </c>
      <c r="F21" s="208">
        <v>1</v>
      </c>
      <c r="G21" s="213" t="s">
        <v>198</v>
      </c>
      <c r="H21" s="452" t="s">
        <v>85</v>
      </c>
      <c r="I21" s="14"/>
      <c r="K21" s="1"/>
      <c r="L21" s="1"/>
      <c r="M21" s="100"/>
      <c r="N21" s="1"/>
      <c r="O21" s="1"/>
      <c r="P21" s="229"/>
      <c r="Q21" s="33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95" customHeight="1">
      <c r="A22" s="449"/>
      <c r="B22" s="450"/>
      <c r="C22" s="451"/>
      <c r="D22" s="202"/>
      <c r="E22" s="203">
        <v>2</v>
      </c>
      <c r="F22" s="208">
        <v>2</v>
      </c>
      <c r="G22" s="210" t="s">
        <v>199</v>
      </c>
      <c r="H22" s="452"/>
      <c r="I22" s="14"/>
      <c r="K22" s="1"/>
      <c r="L22" s="1"/>
      <c r="M22" s="100"/>
      <c r="N22" s="1"/>
      <c r="O22" s="1"/>
      <c r="P22" s="229"/>
      <c r="Q22" s="33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95" customHeight="1">
      <c r="A23" s="449"/>
      <c r="B23" s="450"/>
      <c r="C23" s="451"/>
      <c r="D23" s="202"/>
      <c r="E23" s="203">
        <v>3</v>
      </c>
      <c r="F23" s="208">
        <v>3</v>
      </c>
      <c r="G23" s="210" t="s">
        <v>200</v>
      </c>
      <c r="H23" s="452"/>
      <c r="I23" s="14"/>
      <c r="K23" s="1"/>
      <c r="L23" s="1"/>
      <c r="M23" s="100"/>
      <c r="N23" s="1"/>
      <c r="O23" s="1"/>
      <c r="P23" s="229"/>
      <c r="Q23" s="33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.95" customHeight="1">
      <c r="A24" s="449"/>
      <c r="B24" s="450"/>
      <c r="C24" s="451"/>
      <c r="D24" s="202"/>
      <c r="E24" s="203">
        <v>4</v>
      </c>
      <c r="F24" s="208">
        <v>4</v>
      </c>
      <c r="G24" s="210" t="s">
        <v>201</v>
      </c>
      <c r="H24" s="452"/>
      <c r="I24" s="14"/>
      <c r="K24" s="1"/>
      <c r="L24" s="1"/>
      <c r="M24" s="100"/>
      <c r="N24" s="1"/>
      <c r="O24" s="1"/>
      <c r="P24" s="229"/>
      <c r="Q24" s="33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95" customHeight="1">
      <c r="A25" s="449"/>
      <c r="B25" s="450"/>
      <c r="C25" s="451"/>
      <c r="D25" s="202"/>
      <c r="E25" s="203">
        <v>5</v>
      </c>
      <c r="F25" s="208">
        <v>5</v>
      </c>
      <c r="G25" s="210" t="s">
        <v>202</v>
      </c>
      <c r="H25" s="452"/>
      <c r="I25" s="14"/>
      <c r="K25" s="1"/>
      <c r="L25" s="1"/>
      <c r="M25" s="100"/>
      <c r="N25" s="1"/>
      <c r="O25" s="1"/>
      <c r="P25" s="229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.95" customHeight="1">
      <c r="A26" s="449">
        <v>7</v>
      </c>
      <c r="B26" s="450" t="s">
        <v>203</v>
      </c>
      <c r="C26" s="451" t="s">
        <v>197</v>
      </c>
      <c r="D26" s="202"/>
      <c r="E26" s="203">
        <v>1</v>
      </c>
      <c r="F26" s="208">
        <v>1</v>
      </c>
      <c r="G26" s="210" t="s">
        <v>204</v>
      </c>
      <c r="H26" s="452" t="s">
        <v>85</v>
      </c>
      <c r="I26" s="14"/>
      <c r="K26" s="1"/>
      <c r="L26" s="1"/>
      <c r="M26" s="100"/>
      <c r="N26" s="1"/>
      <c r="O26" s="1"/>
      <c r="P26" s="229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.95" customHeight="1">
      <c r="A27" s="449"/>
      <c r="B27" s="450"/>
      <c r="C27" s="451"/>
      <c r="D27" s="202"/>
      <c r="E27" s="203">
        <v>2</v>
      </c>
      <c r="F27" s="208">
        <v>2</v>
      </c>
      <c r="G27" s="210" t="s">
        <v>205</v>
      </c>
      <c r="H27" s="452"/>
      <c r="I27" s="14"/>
      <c r="K27" s="1"/>
      <c r="L27" s="1"/>
      <c r="M27" s="100"/>
      <c r="N27" s="1"/>
      <c r="O27" s="1"/>
      <c r="P27" s="229"/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95" customHeight="1">
      <c r="A28" s="449"/>
      <c r="B28" s="450"/>
      <c r="C28" s="451"/>
      <c r="D28" s="202"/>
      <c r="E28" s="203">
        <v>3</v>
      </c>
      <c r="F28" s="208">
        <v>3</v>
      </c>
      <c r="G28" s="210" t="s">
        <v>206</v>
      </c>
      <c r="H28" s="452"/>
      <c r="I28" s="14"/>
      <c r="K28" s="1"/>
      <c r="L28" s="1"/>
      <c r="M28" s="100"/>
      <c r="N28" s="1"/>
      <c r="O28" s="1"/>
      <c r="P28" s="229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.95" customHeight="1">
      <c r="A29" s="449"/>
      <c r="B29" s="450"/>
      <c r="C29" s="451"/>
      <c r="D29" s="202"/>
      <c r="E29" s="203">
        <v>4</v>
      </c>
      <c r="F29" s="208">
        <v>4</v>
      </c>
      <c r="G29" s="210" t="s">
        <v>207</v>
      </c>
      <c r="H29" s="452"/>
      <c r="I29" s="14"/>
      <c r="K29" s="1"/>
      <c r="L29" s="1"/>
      <c r="M29" s="100"/>
      <c r="N29" s="1"/>
      <c r="O29" s="1"/>
      <c r="P29" s="229"/>
      <c r="Q29" s="33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.95" customHeight="1">
      <c r="A30" s="449">
        <v>8</v>
      </c>
      <c r="B30" s="450" t="s">
        <v>208</v>
      </c>
      <c r="C30" s="451" t="s">
        <v>197</v>
      </c>
      <c r="D30" s="202"/>
      <c r="E30" s="203">
        <v>1</v>
      </c>
      <c r="F30" s="208">
        <v>1</v>
      </c>
      <c r="G30" s="217" t="s">
        <v>209</v>
      </c>
      <c r="H30" s="452" t="s">
        <v>813</v>
      </c>
      <c r="I30" s="14"/>
      <c r="K30" s="1"/>
      <c r="L30" s="1"/>
      <c r="M30" s="100"/>
      <c r="N30" s="1"/>
      <c r="O30" s="1"/>
      <c r="P30" s="229"/>
      <c r="Q30" s="599"/>
      <c r="R30" s="58"/>
      <c r="S30" s="58"/>
      <c r="T30" s="58"/>
      <c r="U30" s="28">
        <v>1</v>
      </c>
      <c r="V30" s="1"/>
      <c r="W30" s="1"/>
      <c r="X30" s="1"/>
      <c r="Y30" s="1"/>
      <c r="Z30" s="1"/>
      <c r="AA30" s="1"/>
    </row>
    <row r="31" spans="1:27" ht="24.95" customHeight="1">
      <c r="A31" s="449"/>
      <c r="B31" s="450"/>
      <c r="C31" s="451"/>
      <c r="D31" s="202"/>
      <c r="E31" s="203">
        <v>2</v>
      </c>
      <c r="F31" s="208">
        <v>2</v>
      </c>
      <c r="G31" s="217" t="s">
        <v>210</v>
      </c>
      <c r="H31" s="452"/>
      <c r="I31" s="14"/>
      <c r="K31" s="1"/>
      <c r="L31" s="1"/>
      <c r="M31" s="100"/>
      <c r="N31" s="1"/>
      <c r="O31" s="1"/>
      <c r="P31" s="229">
        <v>1</v>
      </c>
      <c r="Q31" s="33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95" customHeight="1">
      <c r="A32" s="453">
        <v>9</v>
      </c>
      <c r="B32" s="394" t="s">
        <v>211</v>
      </c>
      <c r="C32" s="379" t="s">
        <v>212</v>
      </c>
      <c r="D32" s="39"/>
      <c r="E32" s="154">
        <v>1</v>
      </c>
      <c r="F32" s="102">
        <v>1</v>
      </c>
      <c r="G32" s="43" t="s">
        <v>213</v>
      </c>
      <c r="H32" s="455" t="s">
        <v>85</v>
      </c>
      <c r="I32" s="14"/>
      <c r="K32" s="1"/>
      <c r="L32" s="1"/>
      <c r="M32" s="100"/>
      <c r="N32" s="1"/>
      <c r="O32" s="1"/>
      <c r="P32" s="229"/>
      <c r="Q32" s="33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.95" customHeight="1">
      <c r="A33" s="453"/>
      <c r="B33" s="394"/>
      <c r="C33" s="380"/>
      <c r="D33" s="39"/>
      <c r="E33" s="154">
        <v>2</v>
      </c>
      <c r="F33" s="102">
        <v>2</v>
      </c>
      <c r="G33" s="43" t="s">
        <v>214</v>
      </c>
      <c r="H33" s="455"/>
      <c r="I33" s="14"/>
      <c r="K33" s="1"/>
      <c r="L33" s="1"/>
      <c r="M33" s="100"/>
      <c r="N33" s="1"/>
      <c r="O33" s="1"/>
      <c r="P33" s="229"/>
      <c r="Q33" s="33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.95" customHeight="1">
      <c r="A34" s="453"/>
      <c r="B34" s="394"/>
      <c r="C34" s="380"/>
      <c r="D34" s="39"/>
      <c r="E34" s="154">
        <v>3</v>
      </c>
      <c r="F34" s="102">
        <v>3</v>
      </c>
      <c r="G34" s="43" t="s">
        <v>215</v>
      </c>
      <c r="H34" s="455"/>
      <c r="I34" s="14"/>
      <c r="K34" s="1"/>
      <c r="L34" s="1"/>
      <c r="M34" s="100"/>
      <c r="N34" s="1"/>
      <c r="O34" s="1"/>
      <c r="P34" s="229"/>
      <c r="Q34" s="33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95" customHeight="1">
      <c r="A35" s="453"/>
      <c r="B35" s="394"/>
      <c r="C35" s="380"/>
      <c r="D35" s="39"/>
      <c r="E35" s="154">
        <v>4</v>
      </c>
      <c r="F35" s="102">
        <v>4</v>
      </c>
      <c r="G35" s="43" t="s">
        <v>216</v>
      </c>
      <c r="H35" s="455"/>
      <c r="I35" s="14"/>
      <c r="K35" s="1"/>
      <c r="L35" s="1"/>
      <c r="M35" s="100"/>
      <c r="N35" s="1"/>
      <c r="O35" s="1"/>
      <c r="P35" s="229"/>
      <c r="Q35" s="33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4.95" customHeight="1">
      <c r="A36" s="453"/>
      <c r="B36" s="394"/>
      <c r="C36" s="454"/>
      <c r="D36" s="39"/>
      <c r="E36" s="154">
        <v>5</v>
      </c>
      <c r="F36" s="102">
        <v>5</v>
      </c>
      <c r="G36" s="43" t="s">
        <v>217</v>
      </c>
      <c r="H36" s="455"/>
      <c r="I36" s="14"/>
      <c r="K36" s="1"/>
      <c r="L36" s="1"/>
      <c r="M36" s="100"/>
      <c r="N36" s="1"/>
      <c r="O36" s="1"/>
      <c r="P36" s="229"/>
      <c r="Q36" s="33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.95" customHeight="1">
      <c r="A37" s="122">
        <v>10</v>
      </c>
      <c r="B37" s="127" t="s">
        <v>218</v>
      </c>
      <c r="C37" s="115" t="s">
        <v>197</v>
      </c>
      <c r="D37" s="201" t="s">
        <v>170</v>
      </c>
      <c r="E37" s="154">
        <v>1</v>
      </c>
      <c r="F37" s="102">
        <v>1</v>
      </c>
      <c r="G37" s="43" t="s">
        <v>219</v>
      </c>
      <c r="H37" s="215" t="s">
        <v>811</v>
      </c>
      <c r="I37" s="14"/>
      <c r="K37" s="1"/>
      <c r="L37" s="1"/>
      <c r="M37" s="100"/>
      <c r="N37" s="1"/>
      <c r="O37" s="1"/>
      <c r="P37" s="229"/>
      <c r="Q37" s="28"/>
      <c r="R37" s="28">
        <v>1</v>
      </c>
      <c r="S37" s="1"/>
      <c r="T37" s="1"/>
      <c r="U37" s="1"/>
      <c r="V37" s="1"/>
      <c r="W37" s="1"/>
      <c r="X37" s="1"/>
      <c r="Y37" s="1"/>
      <c r="Z37" s="1"/>
      <c r="AA37" s="1"/>
    </row>
    <row r="38" spans="1:27" ht="24.95" customHeight="1">
      <c r="A38" s="122">
        <v>11</v>
      </c>
      <c r="B38" s="127" t="s">
        <v>220</v>
      </c>
      <c r="C38" s="115" t="s">
        <v>177</v>
      </c>
      <c r="D38" s="201" t="s">
        <v>171</v>
      </c>
      <c r="E38" s="154">
        <v>1</v>
      </c>
      <c r="F38" s="102">
        <v>1</v>
      </c>
      <c r="G38" s="224" t="s">
        <v>221</v>
      </c>
      <c r="H38" s="225" t="s">
        <v>812</v>
      </c>
      <c r="I38" s="14"/>
      <c r="K38" s="1"/>
      <c r="L38" s="128">
        <v>104.36</v>
      </c>
      <c r="M38" s="100"/>
      <c r="N38" s="1"/>
      <c r="O38" s="1"/>
      <c r="P38" s="229"/>
      <c r="Q38" s="231"/>
      <c r="R38" s="231"/>
      <c r="S38" s="231"/>
      <c r="T38" s="231"/>
      <c r="U38" s="59">
        <v>1</v>
      </c>
      <c r="V38" s="1"/>
      <c r="W38" s="1"/>
      <c r="X38" s="1"/>
      <c r="Y38" s="1"/>
      <c r="Z38" s="1"/>
      <c r="AA38" s="1"/>
    </row>
    <row r="39" spans="1:27" ht="24.95" customHeight="1">
      <c r="A39" s="122">
        <v>12</v>
      </c>
      <c r="B39" s="207" t="s">
        <v>222</v>
      </c>
      <c r="C39" s="445" t="s">
        <v>212</v>
      </c>
      <c r="D39" s="201" t="s">
        <v>172</v>
      </c>
      <c r="E39" s="154">
        <v>1</v>
      </c>
      <c r="F39" s="102">
        <v>1</v>
      </c>
      <c r="G39" s="43" t="s">
        <v>223</v>
      </c>
      <c r="H39" s="293" t="s">
        <v>806</v>
      </c>
      <c r="I39" s="14"/>
      <c r="K39" s="1"/>
      <c r="L39" s="1"/>
      <c r="M39" s="100"/>
      <c r="N39" s="1"/>
      <c r="O39" s="1"/>
      <c r="P39" s="229"/>
      <c r="Q39" s="227"/>
      <c r="R39" s="227"/>
      <c r="S39" s="227"/>
      <c r="T39" s="227"/>
      <c r="U39" s="232">
        <v>1</v>
      </c>
      <c r="V39" s="1"/>
      <c r="W39" s="1"/>
      <c r="X39" s="1"/>
      <c r="Y39" s="1"/>
      <c r="Z39" s="1"/>
      <c r="AA39" s="1"/>
    </row>
    <row r="40" spans="1:27" ht="24.95" customHeight="1">
      <c r="A40" s="134">
        <v>13</v>
      </c>
      <c r="B40" s="207" t="s">
        <v>224</v>
      </c>
      <c r="C40" s="446"/>
      <c r="D40" s="201" t="s">
        <v>172</v>
      </c>
      <c r="E40" s="206">
        <v>2</v>
      </c>
      <c r="F40" s="209">
        <v>1</v>
      </c>
      <c r="G40" s="214" t="s">
        <v>173</v>
      </c>
      <c r="H40" s="222" t="s">
        <v>807</v>
      </c>
      <c r="I40" s="14"/>
      <c r="K40" s="1"/>
      <c r="L40" s="1"/>
      <c r="M40" s="100"/>
      <c r="N40" s="1"/>
      <c r="O40" s="1"/>
      <c r="P40" s="229"/>
      <c r="Q40" s="227"/>
      <c r="R40" s="227"/>
      <c r="S40" s="227"/>
      <c r="T40" s="232">
        <v>1</v>
      </c>
      <c r="U40" s="1"/>
      <c r="V40" s="1"/>
      <c r="W40" s="1"/>
      <c r="X40" s="1"/>
      <c r="Y40" s="1"/>
      <c r="Z40" s="1"/>
      <c r="AA40" s="1"/>
    </row>
    <row r="41" spans="1:27" ht="24.95" customHeight="1">
      <c r="A41" s="122">
        <v>14</v>
      </c>
      <c r="B41" s="130" t="s">
        <v>225</v>
      </c>
      <c r="C41" s="447" t="s">
        <v>212</v>
      </c>
      <c r="D41" s="201" t="s">
        <v>174</v>
      </c>
      <c r="E41" s="154">
        <v>1</v>
      </c>
      <c r="F41" s="102">
        <v>1</v>
      </c>
      <c r="G41" s="43" t="s">
        <v>175</v>
      </c>
      <c r="H41" s="293" t="s">
        <v>808</v>
      </c>
      <c r="I41" s="15"/>
      <c r="J41" s="1"/>
      <c r="K41" s="1"/>
      <c r="L41" s="1"/>
      <c r="M41" s="100"/>
      <c r="N41" s="1"/>
      <c r="O41" s="1"/>
      <c r="P41" s="229">
        <v>1</v>
      </c>
      <c r="Q41" s="33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.95" customHeight="1">
      <c r="A42" s="122">
        <v>15</v>
      </c>
      <c r="B42" s="130" t="s">
        <v>226</v>
      </c>
      <c r="C42" s="447"/>
      <c r="D42" s="201" t="s">
        <v>174</v>
      </c>
      <c r="E42" s="154">
        <v>2</v>
      </c>
      <c r="F42" s="102">
        <v>1</v>
      </c>
      <c r="G42" s="43" t="s">
        <v>227</v>
      </c>
      <c r="H42" s="293" t="s">
        <v>809</v>
      </c>
      <c r="I42" s="15"/>
      <c r="J42" s="1"/>
      <c r="K42" s="1"/>
      <c r="L42" s="1"/>
      <c r="M42" s="100"/>
      <c r="N42" s="1"/>
      <c r="O42" s="1"/>
      <c r="P42" s="229">
        <v>1</v>
      </c>
      <c r="Q42" s="33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4.95" customHeight="1">
      <c r="A43" s="122">
        <v>16</v>
      </c>
      <c r="B43" s="130" t="s">
        <v>228</v>
      </c>
      <c r="C43" s="447"/>
      <c r="D43" s="201" t="s">
        <v>174</v>
      </c>
      <c r="E43" s="154">
        <v>3</v>
      </c>
      <c r="F43" s="102">
        <v>1</v>
      </c>
      <c r="G43" s="43" t="s">
        <v>229</v>
      </c>
      <c r="H43" s="293" t="s">
        <v>810</v>
      </c>
      <c r="I43" s="15"/>
      <c r="J43" s="1"/>
      <c r="K43" s="1"/>
      <c r="L43" s="1"/>
      <c r="M43" s="100"/>
      <c r="N43" s="1"/>
      <c r="O43" s="1"/>
      <c r="P43" s="229">
        <v>1</v>
      </c>
      <c r="Q43" s="33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417" t="s">
        <v>129</v>
      </c>
      <c r="B44" s="448"/>
      <c r="C44" s="448"/>
      <c r="D44" s="418"/>
      <c r="E44" s="1"/>
      <c r="F44" s="20">
        <f>F10+F12+F15+F18+F20+F25+F29+F31+F36+F37+F38+F39+F40+F41+F42+F43</f>
        <v>36</v>
      </c>
      <c r="G44" s="15"/>
      <c r="H44" s="223"/>
      <c r="I44" s="1"/>
      <c r="J44" s="1"/>
      <c r="K44" s="1"/>
      <c r="L44" s="100"/>
      <c r="M44" s="1"/>
      <c r="N44" s="1"/>
      <c r="O44" s="218"/>
      <c r="P44" s="234">
        <f>COUNTA(P8:P43)</f>
        <v>12</v>
      </c>
      <c r="Q44" s="126">
        <f t="shared" ref="Q44:Y44" si="0">COUNTA(Q8:Q43)</f>
        <v>0</v>
      </c>
      <c r="R44" s="126">
        <f t="shared" si="0"/>
        <v>1</v>
      </c>
      <c r="S44" s="126">
        <f t="shared" si="0"/>
        <v>0</v>
      </c>
      <c r="T44" s="126">
        <f t="shared" si="0"/>
        <v>1</v>
      </c>
      <c r="U44" s="126">
        <f t="shared" si="0"/>
        <v>3</v>
      </c>
      <c r="V44" s="126">
        <f t="shared" si="0"/>
        <v>0</v>
      </c>
      <c r="W44" s="126">
        <f t="shared" si="0"/>
        <v>0</v>
      </c>
      <c r="X44" s="126">
        <f t="shared" si="0"/>
        <v>0</v>
      </c>
      <c r="Y44" s="126">
        <f t="shared" si="0"/>
        <v>0</v>
      </c>
      <c r="Z44" s="233">
        <f>SUM(Z8:Z43)</f>
        <v>0</v>
      </c>
      <c r="AA44" s="2"/>
    </row>
  </sheetData>
  <mergeCells count="75">
    <mergeCell ref="Q6:Q7"/>
    <mergeCell ref="L5:L7"/>
    <mergeCell ref="N5:N7"/>
    <mergeCell ref="M9:M10"/>
    <mergeCell ref="G5:G7"/>
    <mergeCell ref="H5:H7"/>
    <mergeCell ref="J5:J7"/>
    <mergeCell ref="P6:P7"/>
    <mergeCell ref="A1:AA1"/>
    <mergeCell ref="A3:Y3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O5:O7"/>
    <mergeCell ref="K5:K7"/>
    <mergeCell ref="I5:I7"/>
    <mergeCell ref="A4:AA4"/>
    <mergeCell ref="A13:A15"/>
    <mergeCell ref="B13:B15"/>
    <mergeCell ref="C13:C15"/>
    <mergeCell ref="H13:H15"/>
    <mergeCell ref="A2:AA2"/>
    <mergeCell ref="Z3:AA3"/>
    <mergeCell ref="I9:I10"/>
    <mergeCell ref="I11:I13"/>
    <mergeCell ref="D5:D7"/>
    <mergeCell ref="F5:F7"/>
    <mergeCell ref="AA9:AA10"/>
    <mergeCell ref="M11:M13"/>
    <mergeCell ref="A5:A7"/>
    <mergeCell ref="B5:B7"/>
    <mergeCell ref="C5:C7"/>
    <mergeCell ref="AA11:AA13"/>
    <mergeCell ref="A8:A10"/>
    <mergeCell ref="B8:B10"/>
    <mergeCell ref="C8:C10"/>
    <mergeCell ref="H8:H10"/>
    <mergeCell ref="A11:A12"/>
    <mergeCell ref="B11:B12"/>
    <mergeCell ref="C11:C12"/>
    <mergeCell ref="H11:H12"/>
    <mergeCell ref="A16:A18"/>
    <mergeCell ref="B16:B18"/>
    <mergeCell ref="C16:C18"/>
    <mergeCell ref="H16:H18"/>
    <mergeCell ref="A19:A20"/>
    <mergeCell ref="B19:B20"/>
    <mergeCell ref="C19:C20"/>
    <mergeCell ref="H19:H20"/>
    <mergeCell ref="A21:A25"/>
    <mergeCell ref="B21:B25"/>
    <mergeCell ref="C21:C25"/>
    <mergeCell ref="H21:H25"/>
    <mergeCell ref="A26:A29"/>
    <mergeCell ref="B26:B29"/>
    <mergeCell ref="C26:C29"/>
    <mergeCell ref="H26:H29"/>
    <mergeCell ref="H30:H31"/>
    <mergeCell ref="A32:A36"/>
    <mergeCell ref="B32:B36"/>
    <mergeCell ref="C32:C36"/>
    <mergeCell ref="H32:H36"/>
    <mergeCell ref="C39:C40"/>
    <mergeCell ref="C41:C43"/>
    <mergeCell ref="A44:D44"/>
    <mergeCell ref="A30:A31"/>
    <mergeCell ref="B30:B31"/>
    <mergeCell ref="C30:C31"/>
  </mergeCells>
  <pageMargins left="0.26" right="0.12" top="0.37" bottom="0.34" header="0.13" footer="0.13"/>
  <pageSetup scale="56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36"/>
  <sheetViews>
    <sheetView view="pageBreakPreview" zoomScale="84" zoomScaleSheetLayoutView="84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E35" sqref="E35"/>
    </sheetView>
  </sheetViews>
  <sheetFormatPr defaultRowHeight="15"/>
  <cols>
    <col min="1" max="1" width="4.140625" style="237" customWidth="1"/>
    <col min="2" max="2" width="15.5703125" style="10" customWidth="1"/>
    <col min="3" max="3" width="10.28515625" style="10" customWidth="1"/>
    <col min="4" max="4" width="12" style="10" customWidth="1"/>
    <col min="5" max="5" width="3.85546875" bestFit="1" customWidth="1"/>
    <col min="6" max="6" width="30.85546875" customWidth="1"/>
    <col min="7" max="7" width="32.85546875" style="23" customWidth="1"/>
    <col min="8" max="8" width="8.5703125" style="10" customWidth="1"/>
    <col min="9" max="9" width="9.140625" hidden="1" customWidth="1"/>
    <col min="10" max="10" width="6.140625" hidden="1" customWidth="1"/>
    <col min="11" max="11" width="10.28515625" style="18" customWidth="1"/>
    <col min="12" max="12" width="3.140625" style="9" customWidth="1"/>
    <col min="13" max="21" width="5.7109375" customWidth="1"/>
    <col min="23" max="23" width="13.28515625" customWidth="1"/>
  </cols>
  <sheetData>
    <row r="1" spans="1:23">
      <c r="A1" s="483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</row>
    <row r="2" spans="1:23" ht="15" customHeight="1">
      <c r="A2" s="486" t="str">
        <f>Summary!A3</f>
        <v xml:space="preserve">Progress report for the construction of USSS (Upgraded Senior Secondary School)                          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</row>
    <row r="3" spans="1:23">
      <c r="A3" s="485" t="s">
        <v>42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48" t="str">
        <f>Summary!U3</f>
        <v>Date:-31.05.2015</v>
      </c>
      <c r="W3" s="418"/>
    </row>
    <row r="4" spans="1:23" ht="15" customHeight="1">
      <c r="A4" s="469" t="s">
        <v>74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</row>
    <row r="5" spans="1:23" ht="18" customHeight="1">
      <c r="A5" s="491" t="s">
        <v>0</v>
      </c>
      <c r="B5" s="482" t="s">
        <v>1</v>
      </c>
      <c r="C5" s="401" t="s">
        <v>2</v>
      </c>
      <c r="D5" s="401" t="s">
        <v>3</v>
      </c>
      <c r="E5" s="401" t="s">
        <v>0</v>
      </c>
      <c r="F5" s="416" t="s">
        <v>4</v>
      </c>
      <c r="G5" s="401" t="s">
        <v>5</v>
      </c>
      <c r="H5" s="396" t="s">
        <v>54</v>
      </c>
      <c r="I5" s="396" t="s">
        <v>31</v>
      </c>
      <c r="J5" s="401" t="s">
        <v>19</v>
      </c>
      <c r="K5" s="396" t="s">
        <v>32</v>
      </c>
      <c r="L5" s="399" t="s">
        <v>15</v>
      </c>
      <c r="M5" s="399"/>
      <c r="N5" s="399"/>
      <c r="O5" s="399"/>
      <c r="P5" s="399"/>
      <c r="Q5" s="399"/>
      <c r="R5" s="399"/>
      <c r="S5" s="399"/>
      <c r="T5" s="399"/>
      <c r="U5" s="399"/>
      <c r="V5" s="396" t="s">
        <v>20</v>
      </c>
      <c r="W5" s="488" t="s">
        <v>13</v>
      </c>
    </row>
    <row r="6" spans="1:23" ht="29.25" customHeight="1">
      <c r="A6" s="491"/>
      <c r="B6" s="482"/>
      <c r="C6" s="401"/>
      <c r="D6" s="401"/>
      <c r="E6" s="401"/>
      <c r="F6" s="416"/>
      <c r="G6" s="401"/>
      <c r="H6" s="397"/>
      <c r="I6" s="397"/>
      <c r="J6" s="401"/>
      <c r="K6" s="397"/>
      <c r="L6" s="401" t="s">
        <v>6</v>
      </c>
      <c r="M6" s="399" t="s">
        <v>14</v>
      </c>
      <c r="N6" s="401" t="s">
        <v>9</v>
      </c>
      <c r="O6" s="401" t="s">
        <v>8</v>
      </c>
      <c r="P6" s="401" t="s">
        <v>16</v>
      </c>
      <c r="Q6" s="401"/>
      <c r="R6" s="401" t="s">
        <v>17</v>
      </c>
      <c r="S6" s="401"/>
      <c r="T6" s="401" t="s">
        <v>12</v>
      </c>
      <c r="U6" s="401" t="s">
        <v>7</v>
      </c>
      <c r="V6" s="397"/>
      <c r="W6" s="489"/>
    </row>
    <row r="7" spans="1:23" ht="27.75" customHeight="1">
      <c r="A7" s="491"/>
      <c r="B7" s="482"/>
      <c r="C7" s="401"/>
      <c r="D7" s="401"/>
      <c r="E7" s="401"/>
      <c r="F7" s="416"/>
      <c r="G7" s="401"/>
      <c r="H7" s="398"/>
      <c r="I7" s="398"/>
      <c r="J7" s="401"/>
      <c r="K7" s="398"/>
      <c r="L7" s="401"/>
      <c r="M7" s="399"/>
      <c r="N7" s="401"/>
      <c r="O7" s="401"/>
      <c r="P7" s="121" t="s">
        <v>10</v>
      </c>
      <c r="Q7" s="121" t="s">
        <v>11</v>
      </c>
      <c r="R7" s="121" t="s">
        <v>10</v>
      </c>
      <c r="S7" s="121" t="s">
        <v>11</v>
      </c>
      <c r="T7" s="401"/>
      <c r="U7" s="401"/>
      <c r="V7" s="398"/>
      <c r="W7" s="490"/>
    </row>
    <row r="8" spans="1:23" ht="24.95" customHeight="1">
      <c r="A8" s="449">
        <v>1</v>
      </c>
      <c r="B8" s="452" t="s">
        <v>231</v>
      </c>
      <c r="C8" s="478" t="s">
        <v>232</v>
      </c>
      <c r="D8" s="202"/>
      <c r="E8" s="243">
        <v>1</v>
      </c>
      <c r="F8" s="210" t="s">
        <v>233</v>
      </c>
      <c r="G8" s="452" t="s">
        <v>85</v>
      </c>
      <c r="H8" s="125"/>
      <c r="I8" s="1"/>
      <c r="J8" s="1"/>
      <c r="K8" s="17"/>
      <c r="L8" s="100"/>
      <c r="M8" s="269"/>
      <c r="N8" s="269"/>
      <c r="O8" s="269"/>
      <c r="P8" s="269"/>
      <c r="Q8" s="269"/>
      <c r="R8" s="269"/>
      <c r="S8" s="269"/>
      <c r="T8" s="269"/>
      <c r="U8" s="269"/>
      <c r="V8" s="1"/>
      <c r="W8" s="1"/>
    </row>
    <row r="9" spans="1:23" ht="24.95" customHeight="1">
      <c r="A9" s="449"/>
      <c r="B9" s="452"/>
      <c r="C9" s="478"/>
      <c r="D9" s="202"/>
      <c r="E9" s="243">
        <v>2</v>
      </c>
      <c r="F9" s="210" t="s">
        <v>234</v>
      </c>
      <c r="G9" s="452"/>
      <c r="H9" s="125"/>
      <c r="I9" s="1"/>
      <c r="J9" s="1"/>
      <c r="K9" s="17"/>
      <c r="L9" s="100"/>
      <c r="M9" s="269"/>
      <c r="N9" s="269"/>
      <c r="O9" s="269"/>
      <c r="P9" s="269"/>
      <c r="Q9" s="269"/>
      <c r="R9" s="269"/>
      <c r="S9" s="269"/>
      <c r="T9" s="269"/>
      <c r="U9" s="269"/>
      <c r="V9" s="1"/>
      <c r="W9" s="1"/>
    </row>
    <row r="10" spans="1:23" ht="24.95" customHeight="1">
      <c r="A10" s="238">
        <v>2</v>
      </c>
      <c r="B10" s="244" t="s">
        <v>235</v>
      </c>
      <c r="C10" s="241" t="s">
        <v>232</v>
      </c>
      <c r="D10" s="202"/>
      <c r="E10" s="243">
        <v>1</v>
      </c>
      <c r="F10" s="217" t="s">
        <v>236</v>
      </c>
      <c r="G10" s="342" t="s">
        <v>85</v>
      </c>
      <c r="H10" s="125"/>
      <c r="I10" s="1"/>
      <c r="J10" s="1"/>
      <c r="K10" s="17"/>
      <c r="L10" s="100"/>
      <c r="M10" s="269"/>
      <c r="N10" s="269"/>
      <c r="O10" s="269"/>
      <c r="P10" s="269"/>
      <c r="Q10" s="269"/>
      <c r="R10" s="269"/>
      <c r="S10" s="269"/>
      <c r="T10" s="269"/>
      <c r="U10" s="269"/>
      <c r="V10" s="1"/>
      <c r="W10" s="1"/>
    </row>
    <row r="11" spans="1:23" ht="24.95" customHeight="1">
      <c r="A11" s="449">
        <v>3</v>
      </c>
      <c r="B11" s="452" t="s">
        <v>237</v>
      </c>
      <c r="C11" s="478" t="s">
        <v>232</v>
      </c>
      <c r="D11" s="202"/>
      <c r="E11" s="243">
        <v>1</v>
      </c>
      <c r="F11" s="224" t="s">
        <v>238</v>
      </c>
      <c r="G11" s="479" t="s">
        <v>284</v>
      </c>
      <c r="H11" s="125"/>
      <c r="I11" s="1"/>
      <c r="J11" s="1"/>
      <c r="K11" s="17"/>
      <c r="L11" s="100"/>
      <c r="M11" s="614"/>
      <c r="N11" s="614"/>
      <c r="O11" s="614"/>
      <c r="P11" s="614"/>
      <c r="Q11" s="615">
        <v>1</v>
      </c>
      <c r="R11" s="269"/>
      <c r="S11" s="269"/>
      <c r="T11" s="269"/>
      <c r="U11" s="269"/>
      <c r="V11" s="1"/>
      <c r="W11" s="1"/>
    </row>
    <row r="12" spans="1:23" ht="24.95" customHeight="1">
      <c r="A12" s="449"/>
      <c r="B12" s="452"/>
      <c r="C12" s="478"/>
      <c r="D12" s="202"/>
      <c r="E12" s="243">
        <v>2</v>
      </c>
      <c r="F12" s="224" t="s">
        <v>239</v>
      </c>
      <c r="G12" s="480"/>
      <c r="H12" s="125"/>
      <c r="I12" s="1"/>
      <c r="J12" s="1"/>
      <c r="K12" s="17"/>
      <c r="L12" s="100"/>
      <c r="M12" s="614"/>
      <c r="N12" s="614"/>
      <c r="O12" s="614"/>
      <c r="P12" s="614"/>
      <c r="Q12" s="615">
        <v>1</v>
      </c>
      <c r="R12" s="269"/>
      <c r="S12" s="269"/>
      <c r="T12" s="269"/>
      <c r="U12" s="269"/>
      <c r="V12" s="1"/>
      <c r="W12" s="1"/>
    </row>
    <row r="13" spans="1:23" ht="24.95" customHeight="1">
      <c r="A13" s="449"/>
      <c r="B13" s="452"/>
      <c r="C13" s="478"/>
      <c r="D13" s="202"/>
      <c r="E13" s="243">
        <v>3</v>
      </c>
      <c r="F13" s="224" t="s">
        <v>240</v>
      </c>
      <c r="G13" s="480"/>
      <c r="H13" s="125"/>
      <c r="I13" s="1"/>
      <c r="J13" s="1"/>
      <c r="K13" s="17"/>
      <c r="L13" s="100"/>
      <c r="M13" s="616"/>
      <c r="N13" s="616"/>
      <c r="O13" s="616"/>
      <c r="P13" s="616"/>
      <c r="Q13" s="617">
        <v>1</v>
      </c>
      <c r="R13" s="269"/>
      <c r="S13" s="269"/>
      <c r="T13" s="269"/>
      <c r="U13" s="269"/>
      <c r="V13" s="1"/>
      <c r="W13" s="1"/>
    </row>
    <row r="14" spans="1:23" ht="24.95" customHeight="1">
      <c r="A14" s="449"/>
      <c r="B14" s="452"/>
      <c r="C14" s="478"/>
      <c r="D14" s="202"/>
      <c r="E14" s="243">
        <v>4</v>
      </c>
      <c r="F14" s="224" t="s">
        <v>241</v>
      </c>
      <c r="G14" s="481"/>
      <c r="H14" s="125"/>
      <c r="I14" s="1"/>
      <c r="J14" s="1"/>
      <c r="K14" s="17"/>
      <c r="L14" s="100"/>
      <c r="M14" s="614"/>
      <c r="N14" s="614"/>
      <c r="O14" s="614"/>
      <c r="P14" s="614"/>
      <c r="Q14" s="615">
        <v>1</v>
      </c>
      <c r="R14" s="269"/>
      <c r="S14" s="269"/>
      <c r="T14" s="269"/>
      <c r="U14" s="269"/>
      <c r="V14" s="1"/>
      <c r="W14" s="1"/>
    </row>
    <row r="15" spans="1:23" ht="24.95" customHeight="1">
      <c r="A15" s="453">
        <v>4</v>
      </c>
      <c r="B15" s="455" t="s">
        <v>242</v>
      </c>
      <c r="C15" s="475" t="s">
        <v>243</v>
      </c>
      <c r="D15" s="39"/>
      <c r="E15" s="52">
        <v>1</v>
      </c>
      <c r="F15" s="43" t="s">
        <v>244</v>
      </c>
      <c r="G15" s="455" t="s">
        <v>85</v>
      </c>
      <c r="H15" s="125"/>
      <c r="I15" s="1"/>
      <c r="J15" s="1"/>
      <c r="K15" s="17"/>
      <c r="L15" s="100"/>
      <c r="M15" s="269"/>
      <c r="N15" s="269"/>
      <c r="O15" s="269"/>
      <c r="P15" s="269"/>
      <c r="Q15" s="269"/>
      <c r="R15" s="269"/>
      <c r="S15" s="269"/>
      <c r="T15" s="269"/>
      <c r="U15" s="269"/>
      <c r="V15" s="1"/>
      <c r="W15" s="1"/>
    </row>
    <row r="16" spans="1:23" ht="24.95" customHeight="1">
      <c r="A16" s="453"/>
      <c r="B16" s="455"/>
      <c r="C16" s="475"/>
      <c r="D16" s="39"/>
      <c r="E16" s="52">
        <v>2</v>
      </c>
      <c r="F16" s="43" t="s">
        <v>245</v>
      </c>
      <c r="G16" s="455"/>
      <c r="H16" s="125"/>
      <c r="I16" s="1"/>
      <c r="J16" s="1"/>
      <c r="K16" s="17"/>
      <c r="L16" s="100"/>
      <c r="M16" s="269"/>
      <c r="N16" s="269"/>
      <c r="O16" s="269"/>
      <c r="P16" s="269"/>
      <c r="Q16" s="269"/>
      <c r="R16" s="269"/>
      <c r="S16" s="269"/>
      <c r="T16" s="269"/>
      <c r="U16" s="269"/>
      <c r="V16" s="1"/>
      <c r="W16" s="1"/>
    </row>
    <row r="17" spans="1:23" ht="24.95" customHeight="1">
      <c r="A17" s="453"/>
      <c r="B17" s="455"/>
      <c r="C17" s="475"/>
      <c r="D17" s="39"/>
      <c r="E17" s="52">
        <v>3</v>
      </c>
      <c r="F17" s="43" t="s">
        <v>246</v>
      </c>
      <c r="G17" s="455"/>
      <c r="H17" s="125"/>
      <c r="I17" s="1"/>
      <c r="J17" s="1"/>
      <c r="K17" s="17"/>
      <c r="L17" s="100"/>
      <c r="M17" s="269"/>
      <c r="N17" s="269"/>
      <c r="O17" s="269"/>
      <c r="P17" s="269"/>
      <c r="Q17" s="269"/>
      <c r="R17" s="269"/>
      <c r="S17" s="269"/>
      <c r="T17" s="269"/>
      <c r="U17" s="269"/>
      <c r="V17" s="1"/>
      <c r="W17" s="1"/>
    </row>
    <row r="18" spans="1:23" ht="24.95" customHeight="1">
      <c r="A18" s="122">
        <v>1</v>
      </c>
      <c r="B18" s="130" t="s">
        <v>247</v>
      </c>
      <c r="C18" s="475" t="s">
        <v>243</v>
      </c>
      <c r="D18" s="205"/>
      <c r="E18" s="122">
        <v>1</v>
      </c>
      <c r="F18" s="43" t="s">
        <v>248</v>
      </c>
      <c r="G18" s="43" t="s">
        <v>288</v>
      </c>
      <c r="H18" s="125"/>
      <c r="I18" s="1"/>
      <c r="J18" s="1"/>
      <c r="K18" s="17"/>
      <c r="L18" s="100"/>
      <c r="M18" s="618"/>
      <c r="N18" s="618"/>
      <c r="O18" s="618"/>
      <c r="P18" s="619">
        <v>1</v>
      </c>
      <c r="Q18" s="269"/>
      <c r="R18" s="269"/>
      <c r="S18" s="269"/>
      <c r="T18" s="269"/>
      <c r="U18" s="269"/>
      <c r="V18" s="1"/>
      <c r="W18" s="1"/>
    </row>
    <row r="19" spans="1:23" ht="24.95" customHeight="1">
      <c r="A19" s="122">
        <v>2</v>
      </c>
      <c r="B19" s="130" t="s">
        <v>249</v>
      </c>
      <c r="C19" s="475"/>
      <c r="D19" s="205"/>
      <c r="E19" s="122">
        <v>1</v>
      </c>
      <c r="F19" s="43" t="s">
        <v>250</v>
      </c>
      <c r="G19" s="43" t="s">
        <v>289</v>
      </c>
      <c r="H19" s="125"/>
      <c r="I19" s="1"/>
      <c r="J19" s="1"/>
      <c r="K19" s="17"/>
      <c r="L19" s="100">
        <v>1</v>
      </c>
      <c r="M19" s="269"/>
      <c r="N19" s="269"/>
      <c r="O19" s="269"/>
      <c r="P19" s="269"/>
      <c r="Q19" s="269"/>
      <c r="R19" s="269"/>
      <c r="S19" s="269"/>
      <c r="T19" s="269"/>
      <c r="U19" s="269"/>
      <c r="V19" s="1"/>
      <c r="W19" s="1"/>
    </row>
    <row r="20" spans="1:23" ht="24.95" customHeight="1">
      <c r="A20" s="122">
        <v>3</v>
      </c>
      <c r="B20" s="130" t="s">
        <v>251</v>
      </c>
      <c r="C20" s="475"/>
      <c r="D20" s="205"/>
      <c r="E20" s="122">
        <v>1</v>
      </c>
      <c r="F20" s="43" t="s">
        <v>252</v>
      </c>
      <c r="G20" s="43" t="s">
        <v>287</v>
      </c>
      <c r="H20" s="125"/>
      <c r="I20" s="1"/>
      <c r="J20" s="1"/>
      <c r="K20" s="17"/>
      <c r="L20" s="100">
        <v>1</v>
      </c>
      <c r="M20" s="269"/>
      <c r="N20" s="269"/>
      <c r="O20" s="269"/>
      <c r="P20" s="269"/>
      <c r="Q20" s="269"/>
      <c r="R20" s="269"/>
      <c r="S20" s="269"/>
      <c r="T20" s="269"/>
      <c r="U20" s="269"/>
      <c r="V20" s="1"/>
      <c r="W20" s="1"/>
    </row>
    <row r="21" spans="1:23" ht="24.95" customHeight="1">
      <c r="A21" s="122">
        <v>4</v>
      </c>
      <c r="B21" s="130" t="s">
        <v>253</v>
      </c>
      <c r="C21" s="475"/>
      <c r="D21" s="205"/>
      <c r="E21" s="122">
        <v>1</v>
      </c>
      <c r="F21" s="43" t="s">
        <v>254</v>
      </c>
      <c r="G21" s="43" t="s">
        <v>288</v>
      </c>
      <c r="H21" s="125"/>
      <c r="I21" s="1"/>
      <c r="J21" s="1"/>
      <c r="K21" s="17"/>
      <c r="L21" s="100">
        <v>1</v>
      </c>
      <c r="M21" s="269"/>
      <c r="N21" s="269"/>
      <c r="O21" s="269"/>
      <c r="P21" s="269"/>
      <c r="Q21" s="269"/>
      <c r="R21" s="269"/>
      <c r="S21" s="269"/>
      <c r="T21" s="269"/>
      <c r="U21" s="269"/>
      <c r="V21" s="1"/>
      <c r="W21" s="1"/>
    </row>
    <row r="22" spans="1:23" ht="24.95" customHeight="1">
      <c r="A22" s="122">
        <v>5</v>
      </c>
      <c r="B22" s="130" t="s">
        <v>255</v>
      </c>
      <c r="C22" s="475"/>
      <c r="D22" s="205"/>
      <c r="E22" s="122">
        <v>1</v>
      </c>
      <c r="F22" s="43" t="s">
        <v>256</v>
      </c>
      <c r="G22" s="43" t="s">
        <v>288</v>
      </c>
      <c r="H22" s="125"/>
      <c r="I22" s="1"/>
      <c r="J22" s="1"/>
      <c r="K22" s="17"/>
      <c r="L22" s="100"/>
      <c r="M22" s="618"/>
      <c r="N22" s="619"/>
      <c r="O22" s="619"/>
      <c r="P22" s="619">
        <v>1</v>
      </c>
      <c r="Q22" s="269"/>
      <c r="R22" s="269"/>
      <c r="S22" s="269"/>
      <c r="T22" s="269"/>
      <c r="U22" s="269"/>
      <c r="V22" s="1"/>
      <c r="W22" s="1"/>
    </row>
    <row r="23" spans="1:23" ht="24.95" customHeight="1">
      <c r="A23" s="122">
        <v>6</v>
      </c>
      <c r="B23" s="130" t="s">
        <v>257</v>
      </c>
      <c r="C23" s="475"/>
      <c r="D23" s="205"/>
      <c r="E23" s="122">
        <v>1</v>
      </c>
      <c r="F23" s="43" t="s">
        <v>258</v>
      </c>
      <c r="G23" s="43" t="s">
        <v>285</v>
      </c>
      <c r="H23" s="125"/>
      <c r="I23" s="1"/>
      <c r="J23" s="1"/>
      <c r="K23" s="17"/>
      <c r="L23" s="100"/>
      <c r="M23" s="618"/>
      <c r="N23" s="619"/>
      <c r="O23" s="619"/>
      <c r="P23" s="619">
        <v>1</v>
      </c>
      <c r="Q23" s="269"/>
      <c r="R23" s="269"/>
      <c r="S23" s="269"/>
      <c r="T23" s="269"/>
      <c r="U23" s="269"/>
      <c r="V23" s="1"/>
      <c r="W23" s="1"/>
    </row>
    <row r="24" spans="1:23" ht="24.95" customHeight="1">
      <c r="A24" s="122">
        <v>7</v>
      </c>
      <c r="B24" s="130" t="s">
        <v>259</v>
      </c>
      <c r="C24" s="475"/>
      <c r="D24" s="205"/>
      <c r="E24" s="122">
        <v>1</v>
      </c>
      <c r="F24" s="43" t="s">
        <v>260</v>
      </c>
      <c r="G24" s="43" t="s">
        <v>85</v>
      </c>
      <c r="H24" s="125"/>
      <c r="I24" s="1"/>
      <c r="J24" s="1"/>
      <c r="K24" s="17"/>
      <c r="L24" s="100"/>
      <c r="M24" s="269"/>
      <c r="N24" s="269"/>
      <c r="O24" s="269"/>
      <c r="P24" s="269"/>
      <c r="Q24" s="269"/>
      <c r="R24" s="269"/>
      <c r="S24" s="269"/>
      <c r="T24" s="269"/>
      <c r="U24" s="269"/>
      <c r="V24" s="1"/>
      <c r="W24" s="1"/>
    </row>
    <row r="25" spans="1:23" ht="24.95" customHeight="1">
      <c r="A25" s="122">
        <v>8</v>
      </c>
      <c r="B25" s="127" t="s">
        <v>261</v>
      </c>
      <c r="C25" s="242" t="s">
        <v>243</v>
      </c>
      <c r="D25" s="205"/>
      <c r="E25" s="122">
        <v>1</v>
      </c>
      <c r="F25" s="43" t="s">
        <v>262</v>
      </c>
      <c r="G25" s="43" t="s">
        <v>85</v>
      </c>
      <c r="H25" s="125"/>
      <c r="I25" s="1"/>
      <c r="J25" s="1"/>
      <c r="K25" s="17"/>
      <c r="L25" s="100"/>
      <c r="M25" s="269"/>
      <c r="N25" s="269"/>
      <c r="O25" s="269"/>
      <c r="P25" s="269"/>
      <c r="Q25" s="269"/>
      <c r="R25" s="269"/>
      <c r="S25" s="269"/>
      <c r="T25" s="269"/>
      <c r="U25" s="269"/>
      <c r="V25" s="1"/>
      <c r="W25" s="1"/>
    </row>
    <row r="26" spans="1:23" ht="24.95" customHeight="1">
      <c r="A26" s="122">
        <v>9</v>
      </c>
      <c r="B26" s="130" t="s">
        <v>263</v>
      </c>
      <c r="C26" s="475" t="s">
        <v>243</v>
      </c>
      <c r="D26" s="205"/>
      <c r="E26" s="122">
        <v>1</v>
      </c>
      <c r="F26" s="43" t="s">
        <v>264</v>
      </c>
      <c r="G26" s="43" t="s">
        <v>85</v>
      </c>
      <c r="H26" s="125"/>
      <c r="I26" s="1"/>
      <c r="J26" s="1"/>
      <c r="K26" s="17"/>
      <c r="L26" s="100"/>
      <c r="M26" s="269"/>
      <c r="N26" s="269"/>
      <c r="O26" s="269"/>
      <c r="P26" s="269"/>
      <c r="Q26" s="269"/>
      <c r="R26" s="269"/>
      <c r="S26" s="269"/>
      <c r="T26" s="269"/>
      <c r="U26" s="269"/>
      <c r="V26" s="1"/>
      <c r="W26" s="1"/>
    </row>
    <row r="27" spans="1:23" ht="24.95" customHeight="1">
      <c r="A27" s="122">
        <v>10</v>
      </c>
      <c r="B27" s="130" t="s">
        <v>265</v>
      </c>
      <c r="C27" s="475"/>
      <c r="D27" s="205"/>
      <c r="E27" s="122">
        <v>1</v>
      </c>
      <c r="F27" s="43" t="s">
        <v>266</v>
      </c>
      <c r="G27" s="43" t="s">
        <v>286</v>
      </c>
      <c r="H27" s="125"/>
      <c r="I27" s="1"/>
      <c r="J27" s="1"/>
      <c r="K27" s="17"/>
      <c r="L27" s="100"/>
      <c r="M27" s="614"/>
      <c r="N27" s="614">
        <v>1</v>
      </c>
      <c r="O27" s="269"/>
      <c r="P27" s="269"/>
      <c r="Q27" s="269"/>
      <c r="R27" s="269"/>
      <c r="S27" s="269"/>
      <c r="T27" s="269"/>
      <c r="U27" s="269"/>
      <c r="V27" s="1"/>
      <c r="W27" s="1"/>
    </row>
    <row r="28" spans="1:23" ht="24.95" customHeight="1">
      <c r="A28" s="453">
        <v>11</v>
      </c>
      <c r="B28" s="394" t="s">
        <v>267</v>
      </c>
      <c r="C28" s="475" t="s">
        <v>243</v>
      </c>
      <c r="D28" s="122" t="s">
        <v>283</v>
      </c>
      <c r="E28" s="122">
        <v>1</v>
      </c>
      <c r="F28" s="224" t="s">
        <v>268</v>
      </c>
      <c r="G28" s="477" t="s">
        <v>285</v>
      </c>
      <c r="H28" s="125"/>
      <c r="I28" s="1"/>
      <c r="J28" s="1"/>
      <c r="K28" s="17"/>
      <c r="L28" s="100"/>
      <c r="M28" s="614"/>
      <c r="N28" s="614"/>
      <c r="O28" s="614"/>
      <c r="P28" s="614"/>
      <c r="Q28" s="614"/>
      <c r="R28" s="614"/>
      <c r="S28" s="614"/>
      <c r="T28" s="614">
        <v>1</v>
      </c>
      <c r="U28" s="269"/>
      <c r="V28" s="1"/>
      <c r="W28" s="1"/>
    </row>
    <row r="29" spans="1:23" ht="24.95" customHeight="1">
      <c r="A29" s="453"/>
      <c r="B29" s="394"/>
      <c r="C29" s="475"/>
      <c r="D29" s="122" t="s">
        <v>283</v>
      </c>
      <c r="E29" s="122">
        <v>2</v>
      </c>
      <c r="F29" s="224" t="s">
        <v>269</v>
      </c>
      <c r="G29" s="477"/>
      <c r="H29" s="125"/>
      <c r="I29" s="1"/>
      <c r="J29" s="1"/>
      <c r="K29" s="17"/>
      <c r="L29" s="100"/>
      <c r="M29" s="614"/>
      <c r="N29" s="614"/>
      <c r="O29" s="614"/>
      <c r="P29" s="614">
        <v>1</v>
      </c>
      <c r="Q29" s="269"/>
      <c r="R29" s="269"/>
      <c r="S29" s="269"/>
      <c r="T29" s="269"/>
      <c r="U29" s="269"/>
      <c r="V29" s="1"/>
      <c r="W29" s="1"/>
    </row>
    <row r="30" spans="1:23" ht="24.95" customHeight="1">
      <c r="A30" s="122">
        <v>12</v>
      </c>
      <c r="B30" s="127" t="s">
        <v>270</v>
      </c>
      <c r="C30" s="242" t="s">
        <v>243</v>
      </c>
      <c r="D30" s="205"/>
      <c r="E30" s="122">
        <v>1</v>
      </c>
      <c r="F30" s="43" t="s">
        <v>271</v>
      </c>
      <c r="G30" s="43" t="s">
        <v>85</v>
      </c>
      <c r="H30" s="125"/>
      <c r="I30" s="1"/>
      <c r="J30" s="1"/>
      <c r="K30" s="17"/>
      <c r="L30" s="100"/>
      <c r="M30" s="269"/>
      <c r="N30" s="269"/>
      <c r="O30" s="269"/>
      <c r="P30" s="269"/>
      <c r="Q30" s="269"/>
      <c r="R30" s="269"/>
      <c r="S30" s="269"/>
      <c r="T30" s="269"/>
      <c r="U30" s="269"/>
      <c r="V30" s="1"/>
      <c r="W30" s="1"/>
    </row>
    <row r="31" spans="1:23" ht="24.95" customHeight="1">
      <c r="A31" s="122">
        <v>13</v>
      </c>
      <c r="B31" s="127" t="s">
        <v>272</v>
      </c>
      <c r="C31" s="242" t="s">
        <v>243</v>
      </c>
      <c r="D31" s="205"/>
      <c r="E31" s="122">
        <v>1</v>
      </c>
      <c r="F31" s="43" t="s">
        <v>273</v>
      </c>
      <c r="G31" s="43" t="s">
        <v>85</v>
      </c>
      <c r="H31" s="125"/>
      <c r="I31" s="1"/>
      <c r="J31" s="1"/>
      <c r="K31" s="17"/>
      <c r="L31" s="100"/>
      <c r="M31" s="269"/>
      <c r="N31" s="269"/>
      <c r="O31" s="269"/>
      <c r="P31" s="269"/>
      <c r="Q31" s="269"/>
      <c r="R31" s="269"/>
      <c r="S31" s="269"/>
      <c r="T31" s="269"/>
      <c r="U31" s="269"/>
      <c r="V31" s="1"/>
      <c r="W31" s="1"/>
    </row>
    <row r="32" spans="1:23" ht="24.95" customHeight="1">
      <c r="A32" s="122">
        <v>14</v>
      </c>
      <c r="B32" s="130" t="s">
        <v>274</v>
      </c>
      <c r="C32" s="475" t="s">
        <v>243</v>
      </c>
      <c r="D32" s="205"/>
      <c r="E32" s="122">
        <v>1</v>
      </c>
      <c r="F32" s="43" t="s">
        <v>275</v>
      </c>
      <c r="G32" s="43" t="s">
        <v>85</v>
      </c>
      <c r="H32" s="125"/>
      <c r="I32" s="1"/>
      <c r="J32" s="1"/>
      <c r="K32" s="17"/>
      <c r="L32" s="100"/>
      <c r="M32" s="269"/>
      <c r="N32" s="269"/>
      <c r="O32" s="269"/>
      <c r="P32" s="269"/>
      <c r="Q32" s="269"/>
      <c r="R32" s="269"/>
      <c r="S32" s="269"/>
      <c r="T32" s="269"/>
      <c r="U32" s="269"/>
      <c r="V32" s="1"/>
      <c r="W32" s="1"/>
    </row>
    <row r="33" spans="1:23" ht="24.95" customHeight="1">
      <c r="A33" s="122">
        <v>15</v>
      </c>
      <c r="B33" s="130" t="s">
        <v>276</v>
      </c>
      <c r="C33" s="475"/>
      <c r="D33" s="205"/>
      <c r="E33" s="122">
        <v>1</v>
      </c>
      <c r="F33" s="43" t="s">
        <v>277</v>
      </c>
      <c r="G33" s="43" t="s">
        <v>85</v>
      </c>
      <c r="H33" s="125"/>
      <c r="I33" s="1"/>
      <c r="J33" s="1"/>
      <c r="K33" s="17"/>
      <c r="L33" s="100"/>
      <c r="M33" s="269"/>
      <c r="N33" s="269"/>
      <c r="O33" s="269"/>
      <c r="P33" s="269"/>
      <c r="Q33" s="269"/>
      <c r="R33" s="269"/>
      <c r="S33" s="269"/>
      <c r="T33" s="269"/>
      <c r="U33" s="269"/>
      <c r="V33" s="1"/>
      <c r="W33" s="1"/>
    </row>
    <row r="34" spans="1:23" ht="24.95" customHeight="1">
      <c r="A34" s="122">
        <v>16</v>
      </c>
      <c r="B34" s="130" t="s">
        <v>278</v>
      </c>
      <c r="C34" s="475"/>
      <c r="D34" s="205"/>
      <c r="E34" s="122">
        <v>1</v>
      </c>
      <c r="F34" s="43" t="s">
        <v>279</v>
      </c>
      <c r="G34" s="43" t="s">
        <v>85</v>
      </c>
      <c r="H34" s="125"/>
      <c r="I34" s="1"/>
      <c r="J34" s="1"/>
      <c r="K34" s="17"/>
      <c r="L34" s="100"/>
      <c r="M34" s="269"/>
      <c r="N34" s="269"/>
      <c r="O34" s="269"/>
      <c r="P34" s="269"/>
      <c r="Q34" s="269"/>
      <c r="R34" s="269"/>
      <c r="S34" s="269"/>
      <c r="T34" s="269"/>
      <c r="U34" s="269"/>
      <c r="V34" s="1"/>
      <c r="W34" s="1"/>
    </row>
    <row r="35" spans="1:23" ht="24.95" customHeight="1">
      <c r="A35" s="122">
        <v>17</v>
      </c>
      <c r="B35" s="127" t="s">
        <v>280</v>
      </c>
      <c r="C35" s="242" t="s">
        <v>232</v>
      </c>
      <c r="D35" s="205"/>
      <c r="E35" s="122">
        <v>1</v>
      </c>
      <c r="F35" s="43" t="s">
        <v>281</v>
      </c>
      <c r="G35" s="43" t="s">
        <v>282</v>
      </c>
      <c r="H35" s="125"/>
      <c r="I35" s="1"/>
      <c r="J35" s="1"/>
      <c r="K35" s="17"/>
      <c r="L35" s="100">
        <v>1</v>
      </c>
      <c r="M35" s="269"/>
      <c r="N35" s="269"/>
      <c r="O35" s="269"/>
      <c r="P35" s="269"/>
      <c r="Q35" s="269"/>
      <c r="R35" s="269"/>
      <c r="S35" s="269"/>
      <c r="T35" s="269"/>
      <c r="U35" s="269"/>
      <c r="V35" s="1"/>
      <c r="W35" s="1"/>
    </row>
    <row r="36" spans="1:23">
      <c r="A36" s="417" t="s">
        <v>129</v>
      </c>
      <c r="B36" s="448"/>
      <c r="C36" s="448"/>
      <c r="D36" s="418"/>
      <c r="E36" s="20">
        <f>SUM(E9+E10+E14+E17+E18+E19+E20+E21+E22+E23+E24+E25+E26+E27+E29+E30+E31+E32+E33+E34+E35)</f>
        <v>28</v>
      </c>
      <c r="F36" s="20"/>
      <c r="G36" s="246"/>
      <c r="H36" s="1"/>
      <c r="I36" s="1"/>
      <c r="J36" s="1"/>
      <c r="K36" s="100"/>
      <c r="L36" s="126">
        <f>COUNTA(L8:L35)</f>
        <v>4</v>
      </c>
      <c r="M36" s="126">
        <f t="shared" ref="M36:U36" si="0">COUNTA(M8:M35)</f>
        <v>0</v>
      </c>
      <c r="N36" s="126">
        <f t="shared" si="0"/>
        <v>1</v>
      </c>
      <c r="O36" s="126">
        <f t="shared" si="0"/>
        <v>0</v>
      </c>
      <c r="P36" s="126">
        <f t="shared" si="0"/>
        <v>4</v>
      </c>
      <c r="Q36" s="126">
        <f t="shared" si="0"/>
        <v>4</v>
      </c>
      <c r="R36" s="126">
        <f t="shared" si="0"/>
        <v>0</v>
      </c>
      <c r="S36" s="126">
        <f t="shared" si="0"/>
        <v>0</v>
      </c>
      <c r="T36" s="126">
        <f t="shared" si="0"/>
        <v>1</v>
      </c>
      <c r="U36" s="126">
        <f t="shared" si="0"/>
        <v>0</v>
      </c>
      <c r="V36" s="50">
        <f>SUM(V8:V35)</f>
        <v>0</v>
      </c>
      <c r="W36" s="126"/>
    </row>
  </sheetData>
  <mergeCells count="47">
    <mergeCell ref="V5:V7"/>
    <mergeCell ref="A1:W1"/>
    <mergeCell ref="A3:U3"/>
    <mergeCell ref="A2:W2"/>
    <mergeCell ref="V3:W3"/>
    <mergeCell ref="I5:I7"/>
    <mergeCell ref="J5:J7"/>
    <mergeCell ref="K5:K7"/>
    <mergeCell ref="L5:U5"/>
    <mergeCell ref="A4:W4"/>
    <mergeCell ref="U6:U7"/>
    <mergeCell ref="W5:W7"/>
    <mergeCell ref="A5:A7"/>
    <mergeCell ref="B8:B9"/>
    <mergeCell ref="C8:C9"/>
    <mergeCell ref="G8:G9"/>
    <mergeCell ref="D5:D7"/>
    <mergeCell ref="G5:G7"/>
    <mergeCell ref="F5:F7"/>
    <mergeCell ref="A11:A14"/>
    <mergeCell ref="B11:B14"/>
    <mergeCell ref="C11:C14"/>
    <mergeCell ref="R6:S6"/>
    <mergeCell ref="T6:T7"/>
    <mergeCell ref="H5:H7"/>
    <mergeCell ref="N6:N7"/>
    <mergeCell ref="M6:M7"/>
    <mergeCell ref="P6:Q6"/>
    <mergeCell ref="O6:O7"/>
    <mergeCell ref="G11:G14"/>
    <mergeCell ref="B5:B7"/>
    <mergeCell ref="C5:C7"/>
    <mergeCell ref="E5:E7"/>
    <mergeCell ref="L6:L7"/>
    <mergeCell ref="A8:A9"/>
    <mergeCell ref="A15:A17"/>
    <mergeCell ref="B15:B17"/>
    <mergeCell ref="C15:C17"/>
    <mergeCell ref="G15:G17"/>
    <mergeCell ref="G28:G29"/>
    <mergeCell ref="C32:C34"/>
    <mergeCell ref="A36:D36"/>
    <mergeCell ref="C18:C24"/>
    <mergeCell ref="C26:C27"/>
    <mergeCell ref="A28:A29"/>
    <mergeCell ref="B28:B29"/>
    <mergeCell ref="C28:C29"/>
  </mergeCells>
  <pageMargins left="0.21" right="0.08" top="0.19" bottom="0.19" header="0.16" footer="0.1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showGridLines="0" view="pageBreakPreview" zoomScale="76" zoomScaleSheetLayoutView="76" workbookViewId="0">
      <pane ySplit="7" topLeftCell="A49" activePane="bottomLeft" state="frozen"/>
      <selection pane="bottomLeft" activeCell="G57" sqref="G57"/>
    </sheetView>
  </sheetViews>
  <sheetFormatPr defaultRowHeight="15"/>
  <cols>
    <col min="1" max="1" width="4.140625" style="10" customWidth="1"/>
    <col min="2" max="2" width="13.85546875" style="3" customWidth="1"/>
    <col min="3" max="3" width="8.42578125" style="284" customWidth="1"/>
    <col min="4" max="4" width="17.140625" style="23" customWidth="1"/>
    <col min="5" max="5" width="4.140625" style="113" customWidth="1"/>
    <col min="6" max="6" width="25" style="14" customWidth="1"/>
    <col min="7" max="7" width="27.42578125" style="14" customWidth="1"/>
    <col min="8" max="8" width="9.7109375" hidden="1" customWidth="1"/>
    <col min="9" max="9" width="8" hidden="1" customWidth="1"/>
    <col min="10" max="10" width="9.28515625" style="10" customWidth="1"/>
    <col min="11" max="11" width="7.140625" hidden="1" customWidth="1"/>
    <col min="12" max="12" width="6.5703125" hidden="1" customWidth="1"/>
    <col min="13" max="13" width="9.42578125" style="18" customWidth="1"/>
    <col min="14" max="14" width="6.5703125" style="34" customWidth="1"/>
    <col min="15" max="23" width="4.7109375" customWidth="1"/>
    <col min="25" max="25" width="9.140625" style="26"/>
  </cols>
  <sheetData>
    <row r="1" spans="1:25" ht="15.75" customHeight="1">
      <c r="A1" s="376" t="s">
        <v>18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8"/>
    </row>
    <row r="2" spans="1:25" ht="15" customHeight="1">
      <c r="A2" s="402" t="str">
        <f>Summary!A3</f>
        <v xml:space="preserve">Progress report for the construction of USSS (Upgraded Senior Secondary School)                          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4"/>
    </row>
    <row r="3" spans="1:25" ht="18.75" customHeight="1">
      <c r="A3" s="405" t="s">
        <v>41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7"/>
      <c r="W3" s="408" t="str">
        <f>Summary!U3</f>
        <v>Date:-31.05.2015</v>
      </c>
      <c r="X3" s="506"/>
      <c r="Y3" s="409"/>
    </row>
    <row r="4" spans="1:25" ht="15" customHeight="1">
      <c r="A4" s="514" t="s">
        <v>75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</row>
    <row r="5" spans="1:25" ht="27" customHeight="1">
      <c r="A5" s="396" t="s">
        <v>0</v>
      </c>
      <c r="B5" s="517" t="s">
        <v>1</v>
      </c>
      <c r="C5" s="396" t="s">
        <v>2</v>
      </c>
      <c r="D5" s="465" t="s">
        <v>3</v>
      </c>
      <c r="E5" s="396" t="s">
        <v>0</v>
      </c>
      <c r="F5" s="396" t="s">
        <v>4</v>
      </c>
      <c r="G5" s="465" t="s">
        <v>5</v>
      </c>
      <c r="H5" s="396" t="s">
        <v>55</v>
      </c>
      <c r="I5" s="140" t="s">
        <v>53</v>
      </c>
      <c r="J5" s="396" t="s">
        <v>54</v>
      </c>
      <c r="K5" s="396" t="s">
        <v>31</v>
      </c>
      <c r="L5" s="396" t="s">
        <v>19</v>
      </c>
      <c r="M5" s="396" t="s">
        <v>32</v>
      </c>
      <c r="N5" s="509" t="s">
        <v>15</v>
      </c>
      <c r="O5" s="510"/>
      <c r="P5" s="510"/>
      <c r="Q5" s="510"/>
      <c r="R5" s="510"/>
      <c r="S5" s="510"/>
      <c r="T5" s="510"/>
      <c r="U5" s="510"/>
      <c r="V5" s="510"/>
      <c r="W5" s="511"/>
      <c r="X5" s="396" t="s">
        <v>20</v>
      </c>
      <c r="Y5" s="413" t="s">
        <v>13</v>
      </c>
    </row>
    <row r="6" spans="1:25" ht="48" customHeight="1">
      <c r="A6" s="397"/>
      <c r="B6" s="518"/>
      <c r="C6" s="397"/>
      <c r="D6" s="466"/>
      <c r="E6" s="397"/>
      <c r="F6" s="397"/>
      <c r="G6" s="466"/>
      <c r="H6" s="397"/>
      <c r="I6" s="141"/>
      <c r="J6" s="397"/>
      <c r="K6" s="397"/>
      <c r="L6" s="397"/>
      <c r="M6" s="397"/>
      <c r="N6" s="413" t="s">
        <v>6</v>
      </c>
      <c r="O6" s="472" t="s">
        <v>97</v>
      </c>
      <c r="P6" s="413" t="s">
        <v>9</v>
      </c>
      <c r="Q6" s="413" t="s">
        <v>8</v>
      </c>
      <c r="R6" s="512" t="s">
        <v>16</v>
      </c>
      <c r="S6" s="513"/>
      <c r="T6" s="507" t="s">
        <v>17</v>
      </c>
      <c r="U6" s="508"/>
      <c r="V6" s="413" t="s">
        <v>12</v>
      </c>
      <c r="W6" s="413" t="s">
        <v>7</v>
      </c>
      <c r="X6" s="397"/>
      <c r="Y6" s="414"/>
    </row>
    <row r="7" spans="1:25" ht="18.75" customHeight="1">
      <c r="A7" s="141"/>
      <c r="B7" s="152"/>
      <c r="C7" s="398"/>
      <c r="D7" s="145"/>
      <c r="E7" s="398"/>
      <c r="F7" s="141"/>
      <c r="G7" s="145"/>
      <c r="H7" s="236"/>
      <c r="I7" s="236"/>
      <c r="J7" s="141"/>
      <c r="K7" s="236"/>
      <c r="L7" s="236"/>
      <c r="M7" s="141"/>
      <c r="N7" s="414"/>
      <c r="O7" s="516"/>
      <c r="P7" s="414"/>
      <c r="Q7" s="414"/>
      <c r="R7" s="147" t="s">
        <v>10</v>
      </c>
      <c r="S7" s="147" t="s">
        <v>11</v>
      </c>
      <c r="T7" s="147" t="s">
        <v>10</v>
      </c>
      <c r="U7" s="147" t="s">
        <v>11</v>
      </c>
      <c r="V7" s="414"/>
      <c r="W7" s="414"/>
      <c r="X7" s="141"/>
      <c r="Y7" s="148"/>
    </row>
    <row r="8" spans="1:25" ht="30" customHeight="1">
      <c r="A8" s="453">
        <v>1</v>
      </c>
      <c r="B8" s="492" t="s">
        <v>504</v>
      </c>
      <c r="C8" s="456" t="s">
        <v>505</v>
      </c>
      <c r="D8" s="39"/>
      <c r="E8" s="102">
        <v>1</v>
      </c>
      <c r="F8" s="131" t="s">
        <v>506</v>
      </c>
      <c r="G8" s="394" t="s">
        <v>85</v>
      </c>
      <c r="J8" s="137"/>
      <c r="K8" s="1"/>
      <c r="L8" s="1"/>
      <c r="M8" s="17"/>
      <c r="N8" s="33"/>
      <c r="O8" s="1"/>
      <c r="P8" s="1"/>
      <c r="Q8" s="1"/>
      <c r="R8" s="1"/>
      <c r="S8" s="1"/>
      <c r="T8" s="1"/>
      <c r="U8" s="1"/>
      <c r="V8" s="1"/>
      <c r="W8" s="1"/>
      <c r="X8" s="1"/>
      <c r="Y8" s="25"/>
    </row>
    <row r="9" spans="1:25" ht="30" customHeight="1">
      <c r="A9" s="453"/>
      <c r="B9" s="492"/>
      <c r="C9" s="456"/>
      <c r="D9" s="39"/>
      <c r="E9" s="102">
        <v>2</v>
      </c>
      <c r="F9" s="131" t="s">
        <v>507</v>
      </c>
      <c r="G9" s="394"/>
      <c r="J9" s="137"/>
      <c r="K9" s="1"/>
      <c r="L9" s="1"/>
      <c r="M9" s="17"/>
      <c r="N9" s="33"/>
      <c r="O9" s="1"/>
      <c r="P9" s="1"/>
      <c r="Q9" s="1"/>
      <c r="R9" s="1"/>
      <c r="S9" s="1"/>
      <c r="T9" s="1"/>
      <c r="U9" s="1"/>
      <c r="V9" s="1"/>
      <c r="W9" s="1"/>
      <c r="X9" s="1"/>
      <c r="Y9" s="25"/>
    </row>
    <row r="10" spans="1:25" ht="30" customHeight="1">
      <c r="A10" s="453"/>
      <c r="B10" s="492"/>
      <c r="C10" s="456"/>
      <c r="D10" s="39"/>
      <c r="E10" s="102">
        <v>3</v>
      </c>
      <c r="F10" s="131" t="s">
        <v>508</v>
      </c>
      <c r="G10" s="394"/>
      <c r="J10" s="137"/>
      <c r="K10" s="1"/>
      <c r="L10" s="1"/>
      <c r="M10" s="17"/>
      <c r="N10" s="33"/>
      <c r="O10" s="1"/>
      <c r="P10" s="1"/>
      <c r="Q10" s="1"/>
      <c r="R10" s="1"/>
      <c r="S10" s="1"/>
      <c r="T10" s="1"/>
      <c r="U10" s="1"/>
      <c r="V10" s="1"/>
      <c r="W10" s="1"/>
      <c r="X10" s="1"/>
      <c r="Y10" s="25"/>
    </row>
    <row r="11" spans="1:25" ht="30" customHeight="1">
      <c r="A11" s="453"/>
      <c r="B11" s="492"/>
      <c r="C11" s="456"/>
      <c r="D11" s="39"/>
      <c r="E11" s="102">
        <v>4</v>
      </c>
      <c r="F11" s="131" t="s">
        <v>509</v>
      </c>
      <c r="G11" s="394"/>
      <c r="J11" s="137"/>
      <c r="K11" s="1"/>
      <c r="L11" s="1"/>
      <c r="M11" s="17"/>
      <c r="N11" s="33"/>
      <c r="O11" s="1"/>
      <c r="P11" s="1"/>
      <c r="Q11" s="1"/>
      <c r="R11" s="1"/>
      <c r="S11" s="1"/>
      <c r="T11" s="1"/>
      <c r="U11" s="1"/>
      <c r="V11" s="1"/>
      <c r="W11" s="1"/>
      <c r="X11" s="1"/>
      <c r="Y11" s="25"/>
    </row>
    <row r="12" spans="1:25" ht="30" customHeight="1">
      <c r="A12" s="453"/>
      <c r="B12" s="492"/>
      <c r="C12" s="456"/>
      <c r="D12" s="39"/>
      <c r="E12" s="102">
        <v>5</v>
      </c>
      <c r="F12" s="131" t="s">
        <v>510</v>
      </c>
      <c r="G12" s="394"/>
      <c r="J12" s="137"/>
      <c r="K12" s="1"/>
      <c r="L12" s="1"/>
      <c r="M12" s="17"/>
      <c r="N12" s="33"/>
      <c r="O12" s="1"/>
      <c r="P12" s="1"/>
      <c r="Q12" s="1"/>
      <c r="R12" s="1"/>
      <c r="S12" s="1"/>
      <c r="T12" s="1"/>
      <c r="U12" s="1"/>
      <c r="V12" s="1"/>
      <c r="W12" s="1"/>
      <c r="X12" s="1"/>
      <c r="Y12" s="25"/>
    </row>
    <row r="13" spans="1:25" ht="30" customHeight="1">
      <c r="A13" s="453">
        <v>2</v>
      </c>
      <c r="B13" s="492" t="s">
        <v>511</v>
      </c>
      <c r="C13" s="456" t="s">
        <v>505</v>
      </c>
      <c r="D13" s="39"/>
      <c r="E13" s="102">
        <v>1</v>
      </c>
      <c r="F13" s="280" t="s">
        <v>512</v>
      </c>
      <c r="G13" s="394" t="s">
        <v>85</v>
      </c>
      <c r="J13" s="137"/>
      <c r="K13" s="1"/>
      <c r="L13" s="1"/>
      <c r="M13" s="17"/>
      <c r="N13" s="33"/>
      <c r="O13" s="1"/>
      <c r="P13" s="1"/>
      <c r="Q13" s="1"/>
      <c r="R13" s="1"/>
      <c r="S13" s="1"/>
      <c r="T13" s="1"/>
      <c r="U13" s="1"/>
      <c r="V13" s="1"/>
      <c r="W13" s="1"/>
      <c r="X13" s="1"/>
      <c r="Y13" s="25"/>
    </row>
    <row r="14" spans="1:25" ht="30" customHeight="1">
      <c r="A14" s="453"/>
      <c r="B14" s="492"/>
      <c r="C14" s="456"/>
      <c r="D14" s="39"/>
      <c r="E14" s="102">
        <v>2</v>
      </c>
      <c r="F14" s="280" t="s">
        <v>513</v>
      </c>
      <c r="G14" s="394"/>
      <c r="J14" s="137"/>
      <c r="K14" s="1"/>
      <c r="L14" s="1"/>
      <c r="M14" s="17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25"/>
    </row>
    <row r="15" spans="1:25" ht="30" customHeight="1">
      <c r="A15" s="453"/>
      <c r="B15" s="492"/>
      <c r="C15" s="456"/>
      <c r="D15" s="39"/>
      <c r="E15" s="102">
        <v>3</v>
      </c>
      <c r="F15" s="280" t="s">
        <v>514</v>
      </c>
      <c r="G15" s="394"/>
      <c r="J15" s="137"/>
      <c r="K15" s="1"/>
      <c r="L15" s="1"/>
      <c r="M15" s="17"/>
      <c r="N15" s="33"/>
      <c r="O15" s="1"/>
      <c r="P15" s="1"/>
      <c r="Q15" s="1"/>
      <c r="R15" s="1"/>
      <c r="S15" s="1"/>
      <c r="T15" s="1"/>
      <c r="U15" s="1"/>
      <c r="V15" s="1"/>
      <c r="W15" s="1"/>
      <c r="X15" s="1"/>
      <c r="Y15" s="25"/>
    </row>
    <row r="16" spans="1:25" ht="30" customHeight="1">
      <c r="A16" s="453"/>
      <c r="B16" s="492"/>
      <c r="C16" s="456"/>
      <c r="D16" s="39"/>
      <c r="E16" s="102">
        <v>4</v>
      </c>
      <c r="F16" s="280" t="s">
        <v>515</v>
      </c>
      <c r="G16" s="394"/>
      <c r="J16" s="137"/>
      <c r="K16" s="1"/>
      <c r="L16" s="1"/>
      <c r="M16" s="17"/>
      <c r="N16" s="33"/>
      <c r="O16" s="1"/>
      <c r="P16" s="1"/>
      <c r="Q16" s="1"/>
      <c r="R16" s="1"/>
      <c r="S16" s="1"/>
      <c r="T16" s="1"/>
      <c r="U16" s="1"/>
      <c r="V16" s="1"/>
      <c r="W16" s="1"/>
      <c r="X16" s="1"/>
      <c r="Y16" s="25"/>
    </row>
    <row r="17" spans="1:25" ht="30" customHeight="1">
      <c r="A17" s="453">
        <v>3</v>
      </c>
      <c r="B17" s="492" t="s">
        <v>516</v>
      </c>
      <c r="C17" s="456" t="s">
        <v>517</v>
      </c>
      <c r="D17" s="39"/>
      <c r="E17" s="102">
        <v>1</v>
      </c>
      <c r="F17" s="263" t="s">
        <v>518</v>
      </c>
      <c r="G17" s="503" t="s">
        <v>519</v>
      </c>
      <c r="J17" s="137"/>
      <c r="K17" s="1"/>
      <c r="L17" s="1"/>
      <c r="M17" s="17"/>
      <c r="N17" s="33"/>
      <c r="O17" s="600"/>
      <c r="P17" s="600"/>
      <c r="Q17" s="600"/>
      <c r="R17" s="601">
        <v>1</v>
      </c>
      <c r="S17" s="340"/>
      <c r="T17" s="340"/>
      <c r="U17" s="340"/>
      <c r="V17" s="340"/>
      <c r="W17" s="340"/>
      <c r="X17" s="1"/>
      <c r="Y17" s="25"/>
    </row>
    <row r="18" spans="1:25" ht="30" customHeight="1">
      <c r="A18" s="453"/>
      <c r="B18" s="492"/>
      <c r="C18" s="456"/>
      <c r="D18" s="39"/>
      <c r="E18" s="102">
        <v>2</v>
      </c>
      <c r="F18" s="263" t="s">
        <v>520</v>
      </c>
      <c r="G18" s="503"/>
      <c r="J18" s="137"/>
      <c r="K18" s="1"/>
      <c r="L18" s="1"/>
      <c r="M18" s="17"/>
      <c r="N18" s="33"/>
      <c r="O18" s="600"/>
      <c r="P18" s="600"/>
      <c r="Q18" s="600"/>
      <c r="R18" s="600"/>
      <c r="S18" s="600">
        <v>1</v>
      </c>
      <c r="T18" s="340"/>
      <c r="U18" s="340"/>
      <c r="V18" s="340"/>
      <c r="W18" s="340"/>
      <c r="X18" s="1"/>
      <c r="Y18" s="25"/>
    </row>
    <row r="19" spans="1:25" ht="30" customHeight="1">
      <c r="A19" s="453"/>
      <c r="B19" s="492"/>
      <c r="C19" s="456"/>
      <c r="D19" s="39"/>
      <c r="E19" s="102">
        <v>3</v>
      </c>
      <c r="F19" s="263" t="s">
        <v>521</v>
      </c>
      <c r="G19" s="503"/>
      <c r="J19" s="137"/>
      <c r="K19" s="1"/>
      <c r="L19" s="1"/>
      <c r="M19" s="17"/>
      <c r="N19" s="33"/>
      <c r="O19" s="600"/>
      <c r="P19" s="600"/>
      <c r="Q19" s="600"/>
      <c r="R19" s="600"/>
      <c r="S19" s="601">
        <v>1</v>
      </c>
      <c r="T19" s="340"/>
      <c r="U19" s="340"/>
      <c r="V19" s="340"/>
      <c r="W19" s="340"/>
      <c r="X19" s="1"/>
      <c r="Y19" s="25"/>
    </row>
    <row r="20" spans="1:25" ht="30" customHeight="1">
      <c r="A20" s="453"/>
      <c r="B20" s="492"/>
      <c r="C20" s="456"/>
      <c r="D20" s="39"/>
      <c r="E20" s="102">
        <v>4</v>
      </c>
      <c r="F20" s="263" t="s">
        <v>522</v>
      </c>
      <c r="G20" s="503"/>
      <c r="J20" s="137"/>
      <c r="K20" s="1"/>
      <c r="L20" s="1"/>
      <c r="M20" s="17"/>
      <c r="N20" s="33">
        <v>1</v>
      </c>
      <c r="O20" s="340"/>
      <c r="P20" s="340"/>
      <c r="Q20" s="340"/>
      <c r="R20" s="340"/>
      <c r="S20" s="340"/>
      <c r="T20" s="340"/>
      <c r="U20" s="340"/>
      <c r="V20" s="340"/>
      <c r="W20" s="340"/>
      <c r="X20" s="1"/>
      <c r="Y20" s="25"/>
    </row>
    <row r="21" spans="1:25" ht="30" customHeight="1">
      <c r="A21" s="453">
        <v>4</v>
      </c>
      <c r="B21" s="492" t="s">
        <v>523</v>
      </c>
      <c r="C21" s="456" t="s">
        <v>517</v>
      </c>
      <c r="D21" s="39"/>
      <c r="E21" s="102">
        <v>1</v>
      </c>
      <c r="F21" s="131" t="s">
        <v>524</v>
      </c>
      <c r="G21" s="505" t="s">
        <v>85</v>
      </c>
      <c r="J21" s="137"/>
      <c r="K21" s="1"/>
      <c r="L21" s="1"/>
      <c r="M21" s="17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25"/>
    </row>
    <row r="22" spans="1:25" ht="30" customHeight="1">
      <c r="A22" s="453"/>
      <c r="B22" s="492"/>
      <c r="C22" s="456"/>
      <c r="D22" s="39"/>
      <c r="E22" s="102">
        <v>2</v>
      </c>
      <c r="F22" s="131" t="s">
        <v>525</v>
      </c>
      <c r="G22" s="394"/>
      <c r="J22" s="137"/>
      <c r="K22" s="1"/>
      <c r="L22" s="1"/>
      <c r="M22" s="17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25"/>
    </row>
    <row r="23" spans="1:25" ht="30" customHeight="1">
      <c r="A23" s="453"/>
      <c r="B23" s="492"/>
      <c r="C23" s="456"/>
      <c r="D23" s="39"/>
      <c r="E23" s="102">
        <v>3</v>
      </c>
      <c r="F23" s="131" t="s">
        <v>526</v>
      </c>
      <c r="G23" s="394"/>
      <c r="J23" s="137"/>
      <c r="K23" s="1"/>
      <c r="L23" s="1"/>
      <c r="M23" s="17"/>
      <c r="N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25"/>
    </row>
    <row r="24" spans="1:25" ht="30" customHeight="1">
      <c r="A24" s="453">
        <v>5</v>
      </c>
      <c r="B24" s="492" t="s">
        <v>527</v>
      </c>
      <c r="C24" s="456" t="s">
        <v>528</v>
      </c>
      <c r="D24" s="39"/>
      <c r="E24" s="102">
        <v>1</v>
      </c>
      <c r="F24" s="263" t="s">
        <v>529</v>
      </c>
      <c r="G24" s="503" t="s">
        <v>530</v>
      </c>
      <c r="J24" s="137"/>
      <c r="K24" s="1"/>
      <c r="L24" s="1"/>
      <c r="M24" s="17"/>
      <c r="N24" s="33"/>
      <c r="O24" s="600"/>
      <c r="P24" s="601">
        <v>1</v>
      </c>
      <c r="Q24" s="340"/>
      <c r="R24" s="340"/>
      <c r="S24" s="340"/>
      <c r="T24" s="340"/>
      <c r="U24" s="1"/>
      <c r="V24" s="1"/>
      <c r="W24" s="1"/>
      <c r="X24" s="1"/>
      <c r="Y24" s="25"/>
    </row>
    <row r="25" spans="1:25" ht="30" customHeight="1">
      <c r="A25" s="453"/>
      <c r="B25" s="492"/>
      <c r="C25" s="456"/>
      <c r="D25" s="39"/>
      <c r="E25" s="102">
        <v>2</v>
      </c>
      <c r="F25" s="263" t="s">
        <v>531</v>
      </c>
      <c r="G25" s="503"/>
      <c r="J25" s="137"/>
      <c r="K25" s="1"/>
      <c r="L25" s="1"/>
      <c r="M25" s="17"/>
      <c r="N25" s="33"/>
      <c r="O25" s="600"/>
      <c r="P25" s="600"/>
      <c r="Q25" s="600">
        <v>1</v>
      </c>
      <c r="R25" s="602"/>
      <c r="S25" s="340"/>
      <c r="T25" s="340"/>
      <c r="U25" s="1"/>
      <c r="V25" s="1"/>
      <c r="W25" s="1"/>
      <c r="X25" s="1"/>
      <c r="Y25" s="25"/>
    </row>
    <row r="26" spans="1:25" ht="30" customHeight="1">
      <c r="A26" s="453"/>
      <c r="B26" s="492"/>
      <c r="C26" s="456"/>
      <c r="D26" s="39"/>
      <c r="E26" s="102">
        <v>3</v>
      </c>
      <c r="F26" s="263" t="s">
        <v>532</v>
      </c>
      <c r="G26" s="503"/>
      <c r="J26" s="137"/>
      <c r="K26" s="1"/>
      <c r="L26" s="1"/>
      <c r="M26" s="17"/>
      <c r="N26" s="33"/>
      <c r="O26" s="601"/>
      <c r="P26" s="601"/>
      <c r="Q26" s="601"/>
      <c r="R26" s="601"/>
      <c r="S26" s="601">
        <v>1</v>
      </c>
      <c r="T26" s="340"/>
      <c r="U26" s="1"/>
      <c r="V26" s="1"/>
      <c r="W26" s="1"/>
      <c r="X26" s="1"/>
      <c r="Y26" s="25"/>
    </row>
    <row r="27" spans="1:25" ht="30" customHeight="1">
      <c r="A27" s="453">
        <v>6</v>
      </c>
      <c r="B27" s="492" t="s">
        <v>533</v>
      </c>
      <c r="C27" s="456" t="s">
        <v>534</v>
      </c>
      <c r="D27" s="39"/>
      <c r="E27" s="102">
        <v>1</v>
      </c>
      <c r="F27" s="131" t="s">
        <v>535</v>
      </c>
      <c r="G27" s="505" t="s">
        <v>85</v>
      </c>
      <c r="J27" s="137"/>
      <c r="K27" s="1"/>
      <c r="L27" s="1"/>
      <c r="M27" s="17"/>
      <c r="N27" s="33"/>
      <c r="O27" s="1"/>
      <c r="P27" s="1"/>
      <c r="Q27" s="1"/>
      <c r="R27" s="1"/>
      <c r="S27" s="1"/>
      <c r="T27" s="1"/>
      <c r="U27" s="1"/>
      <c r="V27" s="1"/>
      <c r="W27" s="1"/>
      <c r="X27" s="1"/>
      <c r="Y27" s="25"/>
    </row>
    <row r="28" spans="1:25" ht="30" customHeight="1">
      <c r="A28" s="453"/>
      <c r="B28" s="492"/>
      <c r="C28" s="456"/>
      <c r="D28" s="39"/>
      <c r="E28" s="102">
        <v>2</v>
      </c>
      <c r="F28" s="131" t="s">
        <v>536</v>
      </c>
      <c r="G28" s="394"/>
      <c r="J28" s="137"/>
      <c r="K28" s="1"/>
      <c r="L28" s="1"/>
      <c r="M28" s="17"/>
      <c r="N28" s="33"/>
      <c r="O28" s="1"/>
      <c r="P28" s="1"/>
      <c r="Q28" s="1"/>
      <c r="R28" s="1"/>
      <c r="S28" s="1"/>
      <c r="T28" s="1"/>
      <c r="U28" s="1"/>
      <c r="V28" s="1"/>
      <c r="W28" s="1"/>
      <c r="X28" s="1"/>
      <c r="Y28" s="25"/>
    </row>
    <row r="29" spans="1:25" ht="30" customHeight="1">
      <c r="A29" s="453"/>
      <c r="B29" s="492"/>
      <c r="C29" s="456"/>
      <c r="D29" s="39"/>
      <c r="E29" s="102">
        <v>3</v>
      </c>
      <c r="F29" s="131" t="s">
        <v>537</v>
      </c>
      <c r="G29" s="394"/>
      <c r="J29" s="137"/>
      <c r="K29" s="1"/>
      <c r="L29" s="1"/>
      <c r="M29" s="17"/>
      <c r="N29" s="33"/>
      <c r="O29" s="1"/>
      <c r="P29" s="1"/>
      <c r="Q29" s="1"/>
      <c r="R29" s="1"/>
      <c r="S29" s="1"/>
      <c r="T29" s="1"/>
      <c r="U29" s="1"/>
      <c r="V29" s="1"/>
      <c r="W29" s="1"/>
      <c r="X29" s="1"/>
      <c r="Y29" s="25"/>
    </row>
    <row r="30" spans="1:25" ht="30" customHeight="1">
      <c r="A30" s="453"/>
      <c r="B30" s="492"/>
      <c r="C30" s="456"/>
      <c r="D30" s="39"/>
      <c r="E30" s="102">
        <v>4</v>
      </c>
      <c r="F30" s="131" t="s">
        <v>538</v>
      </c>
      <c r="G30" s="394"/>
      <c r="J30" s="137"/>
      <c r="K30" s="1"/>
      <c r="L30" s="1"/>
      <c r="M30" s="17"/>
      <c r="N30" s="33"/>
      <c r="O30" s="1"/>
      <c r="P30" s="1"/>
      <c r="Q30" s="1"/>
      <c r="R30" s="1"/>
      <c r="S30" s="1"/>
      <c r="T30" s="1"/>
      <c r="U30" s="1"/>
      <c r="V30" s="1"/>
      <c r="W30" s="1"/>
      <c r="X30" s="1"/>
      <c r="Y30" s="25"/>
    </row>
    <row r="31" spans="1:25" ht="30" customHeight="1">
      <c r="A31" s="493">
        <v>7</v>
      </c>
      <c r="B31" s="494" t="s">
        <v>539</v>
      </c>
      <c r="C31" s="499" t="s">
        <v>540</v>
      </c>
      <c r="D31" s="273" t="s">
        <v>541</v>
      </c>
      <c r="E31" s="245">
        <v>1</v>
      </c>
      <c r="F31" s="281" t="s">
        <v>542</v>
      </c>
      <c r="G31" s="500" t="s">
        <v>85</v>
      </c>
      <c r="J31" s="137"/>
      <c r="K31" s="1"/>
      <c r="L31" s="1"/>
      <c r="M31" s="17"/>
      <c r="N31" s="33"/>
      <c r="O31" s="1"/>
      <c r="P31" s="1"/>
      <c r="Q31" s="1"/>
      <c r="R31" s="1"/>
      <c r="S31" s="1"/>
      <c r="T31" s="1"/>
      <c r="U31" s="1"/>
      <c r="V31" s="1"/>
      <c r="W31" s="1"/>
      <c r="X31" s="1"/>
      <c r="Y31" s="25"/>
    </row>
    <row r="32" spans="1:25" ht="30" customHeight="1">
      <c r="A32" s="493"/>
      <c r="B32" s="494"/>
      <c r="C32" s="499"/>
      <c r="D32" s="273" t="s">
        <v>543</v>
      </c>
      <c r="E32" s="245">
        <v>2</v>
      </c>
      <c r="F32" s="281" t="s">
        <v>544</v>
      </c>
      <c r="G32" s="501"/>
      <c r="J32" s="137"/>
      <c r="K32" s="1"/>
      <c r="L32" s="1"/>
      <c r="M32" s="17"/>
      <c r="N32" s="33"/>
      <c r="O32" s="1"/>
      <c r="P32" s="1"/>
      <c r="Q32" s="1"/>
      <c r="R32" s="1"/>
      <c r="S32" s="1"/>
      <c r="T32" s="1"/>
      <c r="U32" s="1"/>
      <c r="V32" s="1"/>
      <c r="W32" s="1"/>
      <c r="X32" s="1"/>
      <c r="Y32" s="25"/>
    </row>
    <row r="33" spans="1:25" ht="30" customHeight="1">
      <c r="A33" s="493"/>
      <c r="B33" s="494"/>
      <c r="C33" s="499"/>
      <c r="D33" s="273" t="s">
        <v>541</v>
      </c>
      <c r="E33" s="245">
        <v>3</v>
      </c>
      <c r="F33" s="281" t="s">
        <v>545</v>
      </c>
      <c r="G33" s="501"/>
      <c r="J33" s="137"/>
      <c r="K33" s="1"/>
      <c r="L33" s="1"/>
      <c r="M33" s="17"/>
      <c r="N33" s="33"/>
      <c r="O33" s="1"/>
      <c r="P33" s="1"/>
      <c r="Q33" s="1"/>
      <c r="R33" s="1"/>
      <c r="S33" s="1"/>
      <c r="T33" s="1"/>
      <c r="U33" s="1"/>
      <c r="V33" s="1"/>
      <c r="W33" s="1"/>
      <c r="X33" s="1"/>
      <c r="Y33" s="25"/>
    </row>
    <row r="34" spans="1:25" ht="30" customHeight="1">
      <c r="A34" s="493"/>
      <c r="B34" s="494"/>
      <c r="C34" s="499"/>
      <c r="D34" s="273" t="s">
        <v>546</v>
      </c>
      <c r="E34" s="245">
        <v>4</v>
      </c>
      <c r="F34" s="281" t="s">
        <v>547</v>
      </c>
      <c r="G34" s="501"/>
      <c r="J34" s="137"/>
      <c r="K34" s="1"/>
      <c r="L34" s="1"/>
      <c r="M34" s="17"/>
      <c r="N34" s="33"/>
      <c r="O34" s="1"/>
      <c r="P34" s="1"/>
      <c r="Q34" s="1"/>
      <c r="R34" s="1"/>
      <c r="S34" s="1"/>
      <c r="T34" s="1"/>
      <c r="U34" s="1"/>
      <c r="V34" s="1"/>
      <c r="W34" s="1"/>
      <c r="X34" s="1"/>
      <c r="Y34" s="25"/>
    </row>
    <row r="35" spans="1:25" ht="30" customHeight="1">
      <c r="A35" s="493"/>
      <c r="B35" s="494"/>
      <c r="C35" s="499"/>
      <c r="D35" s="273" t="s">
        <v>548</v>
      </c>
      <c r="E35" s="245">
        <v>5</v>
      </c>
      <c r="F35" s="281" t="s">
        <v>549</v>
      </c>
      <c r="G35" s="502"/>
      <c r="J35" s="137"/>
      <c r="K35" s="1"/>
      <c r="L35" s="1"/>
      <c r="M35" s="17"/>
      <c r="N35" s="33"/>
      <c r="O35" s="1"/>
      <c r="P35" s="1"/>
      <c r="Q35" s="1"/>
      <c r="R35" s="1"/>
      <c r="S35" s="1"/>
      <c r="T35" s="1"/>
      <c r="U35" s="1"/>
      <c r="V35" s="1"/>
      <c r="W35" s="1"/>
      <c r="X35" s="1"/>
      <c r="Y35" s="25"/>
    </row>
    <row r="36" spans="1:25" ht="30" customHeight="1">
      <c r="A36" s="493">
        <v>8</v>
      </c>
      <c r="B36" s="494" t="s">
        <v>550</v>
      </c>
      <c r="C36" s="495" t="s">
        <v>540</v>
      </c>
      <c r="D36" s="273" t="s">
        <v>551</v>
      </c>
      <c r="E36" s="245">
        <v>1</v>
      </c>
      <c r="F36" s="281" t="s">
        <v>552</v>
      </c>
      <c r="G36" s="500" t="s">
        <v>85</v>
      </c>
      <c r="J36" s="137"/>
      <c r="K36" s="1"/>
      <c r="L36" s="1"/>
      <c r="M36" s="17"/>
      <c r="N36" s="33"/>
      <c r="O36" s="1"/>
      <c r="P36" s="1"/>
      <c r="Q36" s="1"/>
      <c r="R36" s="1"/>
      <c r="S36" s="1"/>
      <c r="T36" s="1"/>
      <c r="U36" s="1"/>
      <c r="V36" s="1"/>
      <c r="W36" s="1"/>
      <c r="X36" s="1"/>
      <c r="Y36" s="25"/>
    </row>
    <row r="37" spans="1:25" ht="30" customHeight="1">
      <c r="A37" s="493"/>
      <c r="B37" s="494"/>
      <c r="C37" s="495" t="s">
        <v>540</v>
      </c>
      <c r="D37" s="273" t="s">
        <v>551</v>
      </c>
      <c r="E37" s="279">
        <v>2</v>
      </c>
      <c r="F37" s="281" t="s">
        <v>553</v>
      </c>
      <c r="G37" s="504"/>
      <c r="J37" s="137"/>
      <c r="K37" s="1"/>
      <c r="L37" s="1"/>
      <c r="M37" s="17"/>
      <c r="N37" s="33"/>
      <c r="O37" s="1"/>
      <c r="P37" s="1"/>
      <c r="Q37" s="1"/>
      <c r="R37" s="1"/>
      <c r="S37" s="1"/>
      <c r="T37" s="1"/>
      <c r="U37" s="1"/>
      <c r="V37" s="1"/>
      <c r="W37" s="1"/>
      <c r="X37" s="1"/>
      <c r="Y37" s="25"/>
    </row>
    <row r="38" spans="1:25" ht="30" customHeight="1">
      <c r="A38" s="276">
        <v>9</v>
      </c>
      <c r="B38" s="275" t="s">
        <v>554</v>
      </c>
      <c r="C38" s="496" t="s">
        <v>540</v>
      </c>
      <c r="D38" s="274" t="s">
        <v>555</v>
      </c>
      <c r="E38" s="245">
        <v>1</v>
      </c>
      <c r="F38" s="282" t="s">
        <v>556</v>
      </c>
      <c r="G38" s="282" t="s">
        <v>557</v>
      </c>
      <c r="J38" s="137"/>
      <c r="K38" s="1"/>
      <c r="L38" s="1"/>
      <c r="M38" s="17"/>
      <c r="N38" s="33"/>
      <c r="O38" s="601"/>
      <c r="P38" s="601">
        <v>1</v>
      </c>
      <c r="Q38" s="1"/>
      <c r="R38" s="1"/>
      <c r="S38" s="1"/>
      <c r="T38" s="1"/>
      <c r="U38" s="1"/>
      <c r="V38" s="1"/>
      <c r="W38" s="1"/>
      <c r="X38" s="1"/>
      <c r="Y38" s="25"/>
    </row>
    <row r="39" spans="1:25" ht="30" customHeight="1">
      <c r="A39" s="276">
        <v>10</v>
      </c>
      <c r="B39" s="275" t="s">
        <v>558</v>
      </c>
      <c r="C39" s="497"/>
      <c r="D39" s="274" t="s">
        <v>555</v>
      </c>
      <c r="E39" s="245">
        <v>1</v>
      </c>
      <c r="F39" s="282" t="s">
        <v>559</v>
      </c>
      <c r="G39" s="282" t="s">
        <v>557</v>
      </c>
      <c r="J39" s="137"/>
      <c r="K39" s="1"/>
      <c r="L39" s="1"/>
      <c r="M39" s="17"/>
      <c r="N39" s="33"/>
      <c r="O39" s="601"/>
      <c r="P39" s="601">
        <v>1</v>
      </c>
      <c r="Q39" s="1"/>
      <c r="R39" s="1"/>
      <c r="S39" s="1"/>
      <c r="T39" s="1"/>
      <c r="U39" s="1"/>
      <c r="V39" s="1"/>
      <c r="W39" s="1"/>
      <c r="X39" s="1"/>
      <c r="Y39" s="25"/>
    </row>
    <row r="40" spans="1:25" ht="30" customHeight="1">
      <c r="A40" s="276">
        <v>11</v>
      </c>
      <c r="B40" s="275" t="s">
        <v>560</v>
      </c>
      <c r="C40" s="498"/>
      <c r="D40" s="274" t="s">
        <v>555</v>
      </c>
      <c r="E40" s="245">
        <v>1</v>
      </c>
      <c r="F40" s="282" t="s">
        <v>561</v>
      </c>
      <c r="G40" s="282" t="s">
        <v>85</v>
      </c>
      <c r="J40" s="137"/>
      <c r="K40" s="1"/>
      <c r="L40" s="1"/>
      <c r="M40" s="17"/>
      <c r="N40" s="33"/>
      <c r="O40" s="1"/>
      <c r="P40" s="1"/>
      <c r="Q40" s="1"/>
      <c r="R40" s="1"/>
      <c r="S40" s="1"/>
      <c r="T40" s="1"/>
      <c r="U40" s="1"/>
      <c r="V40" s="1"/>
      <c r="W40" s="1"/>
      <c r="X40" s="1"/>
      <c r="Y40" s="25"/>
    </row>
    <row r="41" spans="1:25" ht="30" customHeight="1">
      <c r="A41" s="276">
        <v>12</v>
      </c>
      <c r="B41" s="275" t="s">
        <v>562</v>
      </c>
      <c r="C41" s="496" t="s">
        <v>540</v>
      </c>
      <c r="D41" s="274" t="s">
        <v>563</v>
      </c>
      <c r="E41" s="245">
        <v>1</v>
      </c>
      <c r="F41" s="282" t="s">
        <v>564</v>
      </c>
      <c r="G41" s="282" t="s">
        <v>565</v>
      </c>
      <c r="J41" s="137"/>
      <c r="K41" s="1"/>
      <c r="L41" s="1"/>
      <c r="M41" s="17"/>
      <c r="N41" s="33"/>
      <c r="O41" s="600"/>
      <c r="P41" s="600"/>
      <c r="Q41" s="600"/>
      <c r="R41" s="601"/>
      <c r="S41" s="601">
        <v>1</v>
      </c>
      <c r="T41" s="602"/>
      <c r="U41" s="1"/>
      <c r="V41" s="1"/>
      <c r="W41" s="1"/>
      <c r="X41" s="1"/>
      <c r="Y41" s="25"/>
    </row>
    <row r="42" spans="1:25" ht="30" customHeight="1">
      <c r="A42" s="276">
        <v>13</v>
      </c>
      <c r="B42" s="275" t="s">
        <v>566</v>
      </c>
      <c r="C42" s="497"/>
      <c r="D42" s="274" t="s">
        <v>563</v>
      </c>
      <c r="E42" s="245">
        <v>1</v>
      </c>
      <c r="F42" s="282" t="s">
        <v>567</v>
      </c>
      <c r="G42" s="282" t="s">
        <v>565</v>
      </c>
      <c r="J42" s="137"/>
      <c r="K42" s="1"/>
      <c r="L42" s="1"/>
      <c r="M42" s="17"/>
      <c r="N42" s="33"/>
      <c r="O42" s="600"/>
      <c r="P42" s="600"/>
      <c r="Q42" s="600"/>
      <c r="R42" s="601"/>
      <c r="S42" s="601">
        <v>1</v>
      </c>
      <c r="T42" s="602"/>
      <c r="U42" s="1"/>
      <c r="V42" s="1"/>
      <c r="W42" s="1"/>
      <c r="X42" s="1"/>
      <c r="Y42" s="25"/>
    </row>
    <row r="43" spans="1:25" ht="30" customHeight="1">
      <c r="A43" s="276">
        <v>14</v>
      </c>
      <c r="B43" s="275" t="s">
        <v>568</v>
      </c>
      <c r="C43" s="497"/>
      <c r="D43" s="274" t="s">
        <v>563</v>
      </c>
      <c r="E43" s="245">
        <v>1</v>
      </c>
      <c r="F43" s="282" t="s">
        <v>569</v>
      </c>
      <c r="G43" s="282" t="s">
        <v>570</v>
      </c>
      <c r="J43" s="137"/>
      <c r="K43" s="1"/>
      <c r="L43" s="1"/>
      <c r="M43" s="17"/>
      <c r="N43" s="33"/>
      <c r="O43" s="600"/>
      <c r="P43" s="600"/>
      <c r="Q43" s="600"/>
      <c r="R43" s="601"/>
      <c r="S43" s="601">
        <v>1</v>
      </c>
      <c r="T43" s="602"/>
      <c r="U43" s="1"/>
      <c r="V43" s="1"/>
      <c r="W43" s="1"/>
      <c r="X43" s="1"/>
      <c r="Y43" s="25"/>
    </row>
    <row r="44" spans="1:25" ht="30" customHeight="1">
      <c r="A44" s="285">
        <v>15</v>
      </c>
      <c r="B44" s="275" t="s">
        <v>571</v>
      </c>
      <c r="C44" s="498"/>
      <c r="D44" s="274" t="s">
        <v>563</v>
      </c>
      <c r="E44" s="245">
        <v>1</v>
      </c>
      <c r="F44" s="282" t="s">
        <v>572</v>
      </c>
      <c r="G44" s="282" t="s">
        <v>85</v>
      </c>
      <c r="J44" s="137"/>
      <c r="K44" s="1"/>
      <c r="L44" s="1"/>
      <c r="M44" s="17"/>
      <c r="N44" s="33"/>
      <c r="O44" s="1"/>
      <c r="P44" s="1"/>
      <c r="Q44" s="1"/>
      <c r="R44" s="1"/>
      <c r="S44" s="1"/>
      <c r="T44" s="1"/>
      <c r="U44" s="1"/>
      <c r="V44" s="1"/>
      <c r="W44" s="1"/>
      <c r="X44" s="1"/>
      <c r="Y44" s="25"/>
    </row>
    <row r="45" spans="1:25" ht="30" customHeight="1">
      <c r="A45" s="122">
        <v>16</v>
      </c>
      <c r="B45" s="130" t="s">
        <v>573</v>
      </c>
      <c r="C45" s="393" t="s">
        <v>534</v>
      </c>
      <c r="D45" s="118"/>
      <c r="E45" s="102">
        <v>1</v>
      </c>
      <c r="F45" s="130" t="s">
        <v>574</v>
      </c>
      <c r="G45" s="133" t="s">
        <v>575</v>
      </c>
      <c r="J45" s="137"/>
      <c r="K45" s="1"/>
      <c r="L45" s="1"/>
      <c r="M45" s="17"/>
      <c r="N45" s="33"/>
      <c r="O45" s="601"/>
      <c r="P45" s="601">
        <v>1</v>
      </c>
      <c r="Q45" s="1"/>
      <c r="R45" s="1"/>
      <c r="S45" s="1"/>
      <c r="T45" s="1"/>
      <c r="U45" s="1"/>
      <c r="V45" s="1"/>
      <c r="W45" s="1"/>
      <c r="X45" s="1"/>
      <c r="Y45" s="25"/>
    </row>
    <row r="46" spans="1:25" ht="30" customHeight="1">
      <c r="A46" s="122">
        <v>17</v>
      </c>
      <c r="B46" s="130" t="s">
        <v>576</v>
      </c>
      <c r="C46" s="393"/>
      <c r="D46" s="118"/>
      <c r="E46" s="102">
        <v>1</v>
      </c>
      <c r="F46" s="130" t="s">
        <v>577</v>
      </c>
      <c r="G46" s="149" t="s">
        <v>85</v>
      </c>
      <c r="J46" s="137"/>
      <c r="K46" s="1"/>
      <c r="L46" s="1"/>
      <c r="M46" s="17"/>
      <c r="N46" s="33"/>
      <c r="O46" s="1"/>
      <c r="P46" s="1"/>
      <c r="Q46" s="1"/>
      <c r="R46" s="1"/>
      <c r="S46" s="1"/>
      <c r="T46" s="1"/>
      <c r="U46" s="1"/>
      <c r="V46" s="1"/>
      <c r="W46" s="1"/>
      <c r="X46" s="1"/>
      <c r="Y46" s="25"/>
    </row>
    <row r="47" spans="1:25" ht="30" customHeight="1">
      <c r="A47" s="122">
        <v>18</v>
      </c>
      <c r="B47" s="130" t="s">
        <v>578</v>
      </c>
      <c r="C47" s="393"/>
      <c r="D47" s="118"/>
      <c r="E47" s="102">
        <v>1</v>
      </c>
      <c r="F47" s="130" t="s">
        <v>579</v>
      </c>
      <c r="G47" s="149" t="s">
        <v>85</v>
      </c>
      <c r="J47" s="137"/>
      <c r="K47" s="1"/>
      <c r="L47" s="1"/>
      <c r="M47" s="17"/>
      <c r="N47" s="33"/>
      <c r="O47" s="1"/>
      <c r="P47" s="1"/>
      <c r="Q47" s="1"/>
      <c r="R47" s="1"/>
      <c r="S47" s="1"/>
      <c r="T47" s="1"/>
      <c r="U47" s="1"/>
      <c r="V47" s="1"/>
      <c r="W47" s="1"/>
      <c r="X47" s="1"/>
      <c r="Y47" s="25"/>
    </row>
    <row r="48" spans="1:25" ht="30" customHeight="1">
      <c r="A48" s="122">
        <v>19</v>
      </c>
      <c r="B48" s="130" t="s">
        <v>580</v>
      </c>
      <c r="C48" s="393"/>
      <c r="D48" s="118"/>
      <c r="E48" s="102">
        <v>1</v>
      </c>
      <c r="F48" s="130" t="s">
        <v>581</v>
      </c>
      <c r="G48" s="149" t="s">
        <v>85</v>
      </c>
      <c r="J48" s="137"/>
      <c r="K48" s="1"/>
      <c r="L48" s="1"/>
      <c r="M48" s="17"/>
      <c r="N48" s="33"/>
      <c r="O48" s="1"/>
      <c r="P48" s="1"/>
      <c r="Q48" s="1"/>
      <c r="R48" s="1"/>
      <c r="S48" s="1"/>
      <c r="T48" s="1"/>
      <c r="U48" s="1"/>
      <c r="V48" s="1"/>
      <c r="W48" s="1"/>
      <c r="X48" s="1"/>
      <c r="Y48" s="25"/>
    </row>
    <row r="49" spans="1:25" ht="30" customHeight="1">
      <c r="A49" s="122">
        <v>20</v>
      </c>
      <c r="B49" s="130" t="s">
        <v>582</v>
      </c>
      <c r="C49" s="393" t="s">
        <v>583</v>
      </c>
      <c r="D49" s="118"/>
      <c r="E49" s="102">
        <v>1</v>
      </c>
      <c r="F49" s="130" t="s">
        <v>584</v>
      </c>
      <c r="G49" s="603" t="s">
        <v>85</v>
      </c>
      <c r="J49" s="137"/>
      <c r="K49" s="1"/>
      <c r="L49" s="1"/>
      <c r="M49" s="17"/>
      <c r="N49" s="33"/>
      <c r="O49" s="1"/>
      <c r="P49" s="1"/>
      <c r="Q49" s="1"/>
      <c r="R49" s="1"/>
      <c r="S49" s="1"/>
      <c r="T49" s="1"/>
      <c r="U49" s="1"/>
      <c r="V49" s="1"/>
      <c r="W49" s="1"/>
      <c r="X49" s="1"/>
      <c r="Y49" s="25"/>
    </row>
    <row r="50" spans="1:25" ht="30" customHeight="1">
      <c r="A50" s="122">
        <v>21</v>
      </c>
      <c r="B50" s="130" t="s">
        <v>585</v>
      </c>
      <c r="C50" s="393"/>
      <c r="D50" s="118"/>
      <c r="E50" s="102">
        <v>1</v>
      </c>
      <c r="F50" s="130" t="s">
        <v>586</v>
      </c>
      <c r="G50" s="132" t="s">
        <v>557</v>
      </c>
      <c r="J50" s="137"/>
      <c r="K50" s="1"/>
      <c r="L50" s="1"/>
      <c r="M50" s="17"/>
      <c r="N50" s="33"/>
      <c r="O50" s="253"/>
      <c r="P50" s="253"/>
      <c r="Q50" s="253"/>
      <c r="R50" s="253">
        <v>1</v>
      </c>
      <c r="S50" s="1"/>
      <c r="T50" s="1"/>
      <c r="U50" s="1"/>
      <c r="V50" s="1"/>
      <c r="W50" s="1"/>
      <c r="X50" s="1"/>
      <c r="Y50" s="25"/>
    </row>
    <row r="51" spans="1:25" ht="30" customHeight="1">
      <c r="A51" s="453">
        <v>22</v>
      </c>
      <c r="B51" s="492" t="s">
        <v>587</v>
      </c>
      <c r="C51" s="393" t="s">
        <v>583</v>
      </c>
      <c r="D51" s="118"/>
      <c r="E51" s="102">
        <v>1</v>
      </c>
      <c r="F51" s="299" t="s">
        <v>588</v>
      </c>
      <c r="G51" s="479" t="s">
        <v>589</v>
      </c>
      <c r="J51" s="137"/>
      <c r="K51" s="1"/>
      <c r="L51" s="1"/>
      <c r="M51" s="17"/>
      <c r="N51" s="33"/>
      <c r="O51" s="253"/>
      <c r="P51" s="253"/>
      <c r="Q51" s="253">
        <v>1</v>
      </c>
      <c r="R51" s="1"/>
      <c r="S51" s="1"/>
      <c r="T51" s="1"/>
      <c r="U51" s="1"/>
      <c r="V51" s="1"/>
      <c r="W51" s="1"/>
      <c r="X51" s="1"/>
      <c r="Y51" s="25"/>
    </row>
    <row r="52" spans="1:25" ht="30" customHeight="1">
      <c r="A52" s="453"/>
      <c r="B52" s="492"/>
      <c r="C52" s="393"/>
      <c r="D52" s="118"/>
      <c r="E52" s="102">
        <v>2</v>
      </c>
      <c r="F52" s="299" t="s">
        <v>590</v>
      </c>
      <c r="G52" s="481"/>
      <c r="J52" s="137"/>
      <c r="K52" s="1"/>
      <c r="L52" s="1"/>
      <c r="M52" s="17"/>
      <c r="N52" s="33"/>
      <c r="O52" s="601"/>
      <c r="P52" s="601">
        <v>1</v>
      </c>
      <c r="Q52" s="1"/>
      <c r="R52" s="1"/>
      <c r="S52" s="1"/>
      <c r="T52" s="1"/>
      <c r="U52" s="1"/>
      <c r="V52" s="1"/>
      <c r="W52" s="1"/>
      <c r="X52" s="1"/>
      <c r="Y52" s="25"/>
    </row>
    <row r="53" spans="1:25" ht="30" customHeight="1">
      <c r="A53" s="122">
        <v>23</v>
      </c>
      <c r="B53" s="51" t="s">
        <v>591</v>
      </c>
      <c r="C53" s="393" t="s">
        <v>583</v>
      </c>
      <c r="D53" s="118"/>
      <c r="E53" s="102">
        <v>1</v>
      </c>
      <c r="F53" s="130" t="s">
        <v>592</v>
      </c>
      <c r="G53" s="112" t="s">
        <v>602</v>
      </c>
      <c r="J53" s="137"/>
      <c r="K53" s="1"/>
      <c r="L53" s="1"/>
      <c r="M53" s="17"/>
      <c r="N53" s="33"/>
      <c r="O53" s="601"/>
      <c r="P53" s="601">
        <v>1</v>
      </c>
      <c r="Q53" s="1"/>
      <c r="R53" s="1"/>
      <c r="S53" s="1"/>
      <c r="T53" s="1"/>
      <c r="U53" s="1"/>
      <c r="V53" s="1"/>
      <c r="W53" s="1"/>
      <c r="X53" s="1"/>
      <c r="Y53" s="25"/>
    </row>
    <row r="54" spans="1:25" ht="30" customHeight="1">
      <c r="A54" s="122">
        <v>24</v>
      </c>
      <c r="B54" s="51" t="s">
        <v>593</v>
      </c>
      <c r="C54" s="393"/>
      <c r="D54" s="118"/>
      <c r="E54" s="102">
        <v>1</v>
      </c>
      <c r="F54" s="130" t="s">
        <v>594</v>
      </c>
      <c r="G54" s="112" t="s">
        <v>603</v>
      </c>
      <c r="J54" s="137"/>
      <c r="K54" s="1"/>
      <c r="L54" s="1"/>
      <c r="M54" s="17"/>
      <c r="N54" s="33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25"/>
    </row>
    <row r="55" spans="1:25" ht="30" customHeight="1">
      <c r="A55" s="122">
        <v>25</v>
      </c>
      <c r="B55" s="51" t="s">
        <v>595</v>
      </c>
      <c r="C55" s="393"/>
      <c r="D55" s="118"/>
      <c r="E55" s="102">
        <v>1</v>
      </c>
      <c r="F55" s="130" t="s">
        <v>596</v>
      </c>
      <c r="G55" s="127" t="s">
        <v>597</v>
      </c>
      <c r="J55" s="137"/>
      <c r="K55" s="1"/>
      <c r="L55" s="1"/>
      <c r="M55" s="17"/>
      <c r="N55" s="33"/>
      <c r="O55" s="601"/>
      <c r="P55" s="601">
        <v>1</v>
      </c>
      <c r="Q55" s="1"/>
      <c r="R55" s="1"/>
      <c r="S55" s="1"/>
      <c r="T55" s="1"/>
      <c r="U55" s="1"/>
      <c r="V55" s="1"/>
      <c r="W55" s="1"/>
      <c r="X55" s="1"/>
      <c r="Y55" s="25"/>
    </row>
    <row r="56" spans="1:25" ht="30" customHeight="1">
      <c r="A56" s="122">
        <v>26</v>
      </c>
      <c r="B56" s="51" t="s">
        <v>598</v>
      </c>
      <c r="C56" s="393"/>
      <c r="D56" s="118"/>
      <c r="E56" s="102">
        <v>1</v>
      </c>
      <c r="F56" s="130" t="s">
        <v>599</v>
      </c>
      <c r="G56" s="112" t="s">
        <v>85</v>
      </c>
      <c r="J56" s="137"/>
      <c r="K56" s="1"/>
      <c r="L56" s="1"/>
      <c r="M56" s="17"/>
      <c r="N56" s="33"/>
      <c r="O56" s="1"/>
      <c r="P56" s="1"/>
      <c r="Q56" s="1"/>
      <c r="R56" s="1"/>
      <c r="S56" s="1"/>
      <c r="T56" s="1"/>
      <c r="U56" s="1"/>
      <c r="V56" s="1"/>
      <c r="W56" s="1"/>
      <c r="X56" s="1"/>
      <c r="Y56" s="25"/>
    </row>
    <row r="57" spans="1:25" ht="30" customHeight="1">
      <c r="A57" s="151">
        <v>27</v>
      </c>
      <c r="B57" s="207" t="s">
        <v>600</v>
      </c>
      <c r="C57" s="143" t="s">
        <v>517</v>
      </c>
      <c r="D57" s="143"/>
      <c r="E57" s="209">
        <v>1</v>
      </c>
      <c r="F57" s="300" t="s">
        <v>601</v>
      </c>
      <c r="G57" s="149" t="s">
        <v>85</v>
      </c>
      <c r="J57" s="136"/>
      <c r="K57" s="162"/>
      <c r="L57" s="162"/>
      <c r="M57" s="261"/>
      <c r="N57" s="301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4"/>
    </row>
    <row r="58" spans="1:25" ht="30" customHeight="1">
      <c r="A58" s="345">
        <v>28</v>
      </c>
      <c r="B58" s="346" t="s">
        <v>369</v>
      </c>
      <c r="C58" s="347" t="s">
        <v>370</v>
      </c>
      <c r="D58" s="347"/>
      <c r="E58" s="40">
        <v>1</v>
      </c>
      <c r="F58" s="254" t="s">
        <v>371</v>
      </c>
      <c r="G58" s="339" t="s">
        <v>372</v>
      </c>
      <c r="H58" s="108"/>
      <c r="I58" s="108"/>
      <c r="J58" s="348"/>
      <c r="K58" s="55"/>
      <c r="L58" s="55"/>
      <c r="M58" s="55"/>
      <c r="N58" s="135">
        <v>1</v>
      </c>
      <c r="O58" s="55"/>
      <c r="P58" s="55"/>
      <c r="Q58" s="55"/>
      <c r="R58" s="55"/>
      <c r="S58" s="55"/>
      <c r="T58" s="55"/>
      <c r="U58" s="55"/>
      <c r="V58" s="55"/>
      <c r="W58" s="55"/>
      <c r="X58" s="349"/>
      <c r="Y58" s="349"/>
    </row>
    <row r="59" spans="1:25">
      <c r="A59" s="417" t="s">
        <v>129</v>
      </c>
      <c r="B59" s="448"/>
      <c r="C59" s="448"/>
      <c r="D59" s="418"/>
      <c r="E59" s="144">
        <f>E12+E16+E20+E23+E26+E30+E35+E37+E38+E39+E40+E41+E42+E43+E44+E45+E46+E47+E48+E49+E50+E52+E53+E54+E55+E56+E57+E58</f>
        <v>51</v>
      </c>
      <c r="F59" s="15"/>
      <c r="G59" s="15"/>
      <c r="H59" s="1"/>
      <c r="I59" s="1"/>
      <c r="J59" s="137"/>
      <c r="K59" s="1"/>
      <c r="L59" s="1"/>
      <c r="M59" s="17"/>
      <c r="N59" s="20">
        <f>COUNTA(N8:N58)</f>
        <v>3</v>
      </c>
      <c r="O59" s="20">
        <f t="shared" ref="O59:X59" si="0">COUNTA(O8:O58)</f>
        <v>0</v>
      </c>
      <c r="P59" s="20">
        <f t="shared" si="0"/>
        <v>7</v>
      </c>
      <c r="Q59" s="20">
        <f t="shared" si="0"/>
        <v>2</v>
      </c>
      <c r="R59" s="20">
        <f t="shared" si="0"/>
        <v>2</v>
      </c>
      <c r="S59" s="20">
        <f t="shared" si="0"/>
        <v>6</v>
      </c>
      <c r="T59" s="20">
        <f t="shared" si="0"/>
        <v>0</v>
      </c>
      <c r="U59" s="20">
        <f t="shared" si="0"/>
        <v>0</v>
      </c>
      <c r="V59" s="20">
        <f t="shared" si="0"/>
        <v>0</v>
      </c>
      <c r="W59" s="20">
        <f t="shared" si="0"/>
        <v>0</v>
      </c>
      <c r="X59" s="101">
        <f t="shared" si="0"/>
        <v>0</v>
      </c>
      <c r="Y59" s="25"/>
    </row>
  </sheetData>
  <mergeCells count="70">
    <mergeCell ref="A59:D59"/>
    <mergeCell ref="B5:B6"/>
    <mergeCell ref="A5:A6"/>
    <mergeCell ref="E5:E7"/>
    <mergeCell ref="X5:X6"/>
    <mergeCell ref="C5:C7"/>
    <mergeCell ref="A8:A12"/>
    <mergeCell ref="B8:B12"/>
    <mergeCell ref="C8:C12"/>
    <mergeCell ref="G8:G12"/>
    <mergeCell ref="A13:A16"/>
    <mergeCell ref="B13:B16"/>
    <mergeCell ref="C13:C16"/>
    <mergeCell ref="G13:G16"/>
    <mergeCell ref="A17:A20"/>
    <mergeCell ref="B17:B20"/>
    <mergeCell ref="Y5:Y6"/>
    <mergeCell ref="N6:N7"/>
    <mergeCell ref="O6:O7"/>
    <mergeCell ref="P6:P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C17:C20"/>
    <mergeCell ref="G17:G20"/>
    <mergeCell ref="G36:G37"/>
    <mergeCell ref="A21:A23"/>
    <mergeCell ref="B21:B23"/>
    <mergeCell ref="C21:C23"/>
    <mergeCell ref="G21:G23"/>
    <mergeCell ref="A24:A26"/>
    <mergeCell ref="B24:B26"/>
    <mergeCell ref="C24:C26"/>
    <mergeCell ref="G24:G26"/>
    <mergeCell ref="A27:A30"/>
    <mergeCell ref="B27:B30"/>
    <mergeCell ref="C27:C30"/>
    <mergeCell ref="G27:G30"/>
    <mergeCell ref="A31:A35"/>
    <mergeCell ref="B31:B35"/>
    <mergeCell ref="C31:C35"/>
    <mergeCell ref="G31:G35"/>
    <mergeCell ref="C41:C44"/>
    <mergeCell ref="C45:C48"/>
    <mergeCell ref="C49:C50"/>
    <mergeCell ref="A36:A37"/>
    <mergeCell ref="B36:B37"/>
    <mergeCell ref="C36:C37"/>
    <mergeCell ref="C38:C40"/>
    <mergeCell ref="A51:A52"/>
    <mergeCell ref="B51:B52"/>
    <mergeCell ref="C51:C52"/>
    <mergeCell ref="G51:G52"/>
    <mergeCell ref="C53:C56"/>
  </mergeCells>
  <pageMargins left="0.21" right="0.08" top="0.19" bottom="0.19" header="0.16" footer="0.13"/>
  <pageSetup scale="59" orientation="landscape" r:id="rId1"/>
  <rowBreaks count="1" manualBreakCount="1">
    <brk id="30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3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30" sqref="F30"/>
    </sheetView>
  </sheetViews>
  <sheetFormatPr defaultRowHeight="20.100000000000001" customHeight="1"/>
  <cols>
    <col min="1" max="1" width="3.7109375" style="10" customWidth="1"/>
    <col min="2" max="2" width="13" style="10" customWidth="1"/>
    <col min="3" max="3" width="14" style="10" customWidth="1"/>
    <col min="4" max="4" width="13.85546875" style="10" customWidth="1"/>
    <col min="5" max="5" width="3.5703125" customWidth="1"/>
    <col min="6" max="6" width="24.85546875" style="108" customWidth="1"/>
    <col min="7" max="7" width="34.7109375" style="267" customWidth="1"/>
    <col min="8" max="8" width="8.140625" hidden="1" customWidth="1"/>
    <col min="9" max="9" width="4.28515625" hidden="1" customWidth="1"/>
    <col min="10" max="10" width="8.28515625" style="10" customWidth="1"/>
    <col min="11" max="11" width="3.28515625" hidden="1" customWidth="1"/>
    <col min="12" max="12" width="9.28515625" style="18" customWidth="1"/>
    <col min="13" max="13" width="3.5703125" style="29" hidden="1" customWidth="1"/>
    <col min="14" max="22" width="3.7109375" customWidth="1"/>
    <col min="23" max="23" width="7.28515625" customWidth="1"/>
    <col min="24" max="24" width="15.7109375" customWidth="1"/>
  </cols>
  <sheetData>
    <row r="1" spans="1:24" ht="20.100000000000001" customHeight="1">
      <c r="A1" s="483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</row>
    <row r="2" spans="1:24" ht="20.100000000000001" customHeight="1">
      <c r="A2" s="462" t="str">
        <f>Summary!A3</f>
        <v xml:space="preserve">Progress report for the construction of USSS (Upgraded Senior Secondary School)                          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</row>
    <row r="3" spans="1:24" ht="20.100000000000001" customHeight="1">
      <c r="A3" s="485" t="s">
        <v>50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525" t="str">
        <f>Summary!U3</f>
        <v>Date:-31.05.2015</v>
      </c>
      <c r="W3" s="525"/>
      <c r="X3" s="525"/>
    </row>
    <row r="4" spans="1:24" ht="20.100000000000001" customHeight="1">
      <c r="A4" s="469" t="s">
        <v>45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</row>
    <row r="5" spans="1:24" ht="18" customHeight="1">
      <c r="A5" s="401" t="s">
        <v>0</v>
      </c>
      <c r="B5" s="401" t="s">
        <v>1</v>
      </c>
      <c r="C5" s="401" t="s">
        <v>2</v>
      </c>
      <c r="D5" s="401" t="s">
        <v>3</v>
      </c>
      <c r="E5" s="401" t="s">
        <v>0</v>
      </c>
      <c r="F5" s="528" t="s">
        <v>4</v>
      </c>
      <c r="G5" s="527" t="s">
        <v>5</v>
      </c>
      <c r="H5" s="396" t="s">
        <v>55</v>
      </c>
      <c r="I5" s="401" t="s">
        <v>53</v>
      </c>
      <c r="J5" s="396" t="s">
        <v>54</v>
      </c>
      <c r="K5" s="396" t="s">
        <v>31</v>
      </c>
      <c r="L5" s="396" t="s">
        <v>32</v>
      </c>
      <c r="M5" s="399" t="s">
        <v>15</v>
      </c>
      <c r="N5" s="399"/>
      <c r="O5" s="399"/>
      <c r="P5" s="399"/>
      <c r="Q5" s="399"/>
      <c r="R5" s="399"/>
      <c r="S5" s="399"/>
      <c r="T5" s="399"/>
      <c r="U5" s="399"/>
      <c r="V5" s="399"/>
      <c r="W5" s="396" t="s">
        <v>20</v>
      </c>
      <c r="X5" s="488" t="s">
        <v>13</v>
      </c>
    </row>
    <row r="6" spans="1:24" ht="29.25" customHeight="1">
      <c r="A6" s="401"/>
      <c r="B6" s="401"/>
      <c r="C6" s="401"/>
      <c r="D6" s="401"/>
      <c r="E6" s="401"/>
      <c r="F6" s="528"/>
      <c r="G6" s="527"/>
      <c r="H6" s="397"/>
      <c r="I6" s="401"/>
      <c r="J6" s="397"/>
      <c r="K6" s="397"/>
      <c r="L6" s="397"/>
      <c r="M6" s="526" t="s">
        <v>6</v>
      </c>
      <c r="N6" s="399" t="s">
        <v>14</v>
      </c>
      <c r="O6" s="401" t="s">
        <v>9</v>
      </c>
      <c r="P6" s="401" t="s">
        <v>8</v>
      </c>
      <c r="Q6" s="401" t="s">
        <v>16</v>
      </c>
      <c r="R6" s="401"/>
      <c r="S6" s="401" t="s">
        <v>17</v>
      </c>
      <c r="T6" s="401"/>
      <c r="U6" s="401" t="s">
        <v>12</v>
      </c>
      <c r="V6" s="401" t="s">
        <v>7</v>
      </c>
      <c r="W6" s="397"/>
      <c r="X6" s="489"/>
    </row>
    <row r="7" spans="1:24" ht="27.75" customHeight="1">
      <c r="A7" s="401"/>
      <c r="B7" s="401"/>
      <c r="C7" s="401"/>
      <c r="D7" s="401"/>
      <c r="E7" s="401"/>
      <c r="F7" s="528"/>
      <c r="G7" s="527"/>
      <c r="H7" s="398"/>
      <c r="I7" s="401"/>
      <c r="J7" s="398"/>
      <c r="K7" s="398"/>
      <c r="L7" s="398"/>
      <c r="M7" s="526"/>
      <c r="N7" s="399"/>
      <c r="O7" s="401"/>
      <c r="P7" s="401"/>
      <c r="Q7" s="121" t="s">
        <v>10</v>
      </c>
      <c r="R7" s="121" t="s">
        <v>11</v>
      </c>
      <c r="S7" s="121" t="s">
        <v>10</v>
      </c>
      <c r="T7" s="121" t="s">
        <v>11</v>
      </c>
      <c r="U7" s="401"/>
      <c r="V7" s="401"/>
      <c r="W7" s="398"/>
      <c r="X7" s="490"/>
    </row>
    <row r="8" spans="1:24" ht="35.1" customHeight="1">
      <c r="A8" s="122">
        <v>1</v>
      </c>
      <c r="B8" s="127" t="s">
        <v>450</v>
      </c>
      <c r="C8" s="260" t="s">
        <v>451</v>
      </c>
      <c r="D8" s="39"/>
      <c r="E8" s="122">
        <v>1</v>
      </c>
      <c r="F8" s="263" t="s">
        <v>452</v>
      </c>
      <c r="G8" s="41" t="s">
        <v>85</v>
      </c>
      <c r="J8" s="125"/>
      <c r="K8" s="1"/>
      <c r="L8" s="17"/>
      <c r="M8" s="262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5.1" customHeight="1">
      <c r="A9" s="122">
        <v>2</v>
      </c>
      <c r="B9" s="127" t="s">
        <v>453</v>
      </c>
      <c r="C9" s="260" t="s">
        <v>454</v>
      </c>
      <c r="D9" s="118"/>
      <c r="E9" s="122">
        <v>1</v>
      </c>
      <c r="F9" s="263" t="s">
        <v>455</v>
      </c>
      <c r="G9" s="264" t="s">
        <v>503</v>
      </c>
      <c r="J9" s="125"/>
      <c r="K9" s="1"/>
      <c r="L9" s="17"/>
      <c r="M9" s="262"/>
      <c r="N9" s="268"/>
      <c r="O9" s="268"/>
      <c r="P9" s="268"/>
      <c r="Q9" s="268"/>
      <c r="R9" s="268"/>
      <c r="S9" s="268"/>
      <c r="T9" s="268">
        <v>1</v>
      </c>
      <c r="U9" s="1"/>
      <c r="V9" s="1"/>
      <c r="W9" s="1"/>
      <c r="X9" s="1"/>
    </row>
    <row r="10" spans="1:24" ht="35.1" customHeight="1">
      <c r="A10" s="122">
        <v>3</v>
      </c>
      <c r="B10" s="127" t="s">
        <v>456</v>
      </c>
      <c r="C10" s="260" t="s">
        <v>454</v>
      </c>
      <c r="D10" s="118"/>
      <c r="E10" s="122">
        <v>1</v>
      </c>
      <c r="F10" s="263" t="s">
        <v>457</v>
      </c>
      <c r="G10" s="263" t="s">
        <v>85</v>
      </c>
      <c r="J10" s="125"/>
      <c r="K10" s="1"/>
      <c r="L10" s="17"/>
      <c r="M10" s="262"/>
      <c r="N10" s="1"/>
      <c r="O10" s="1"/>
      <c r="P10" s="269"/>
      <c r="Q10" s="269"/>
      <c r="R10" s="269"/>
      <c r="S10" s="269"/>
      <c r="T10" s="269"/>
      <c r="U10" s="1"/>
      <c r="V10" s="1"/>
      <c r="W10" s="1"/>
      <c r="X10" s="1" t="s">
        <v>827</v>
      </c>
    </row>
    <row r="11" spans="1:24" ht="35.1" customHeight="1">
      <c r="A11" s="453">
        <v>4</v>
      </c>
      <c r="B11" s="394" t="s">
        <v>458</v>
      </c>
      <c r="C11" s="521" t="s">
        <v>454</v>
      </c>
      <c r="D11" s="118"/>
      <c r="E11" s="122">
        <v>1</v>
      </c>
      <c r="F11" s="263" t="s">
        <v>459</v>
      </c>
      <c r="G11" s="519" t="s">
        <v>816</v>
      </c>
      <c r="J11" s="125"/>
      <c r="K11" s="1"/>
      <c r="L11" s="17"/>
      <c r="M11" s="262"/>
      <c r="N11" s="268"/>
      <c r="O11" s="268"/>
      <c r="P11" s="268">
        <v>1</v>
      </c>
      <c r="Q11" s="1"/>
      <c r="R11" s="1"/>
      <c r="S11" s="1"/>
      <c r="T11" s="1"/>
      <c r="U11" s="1"/>
      <c r="V11" s="1"/>
      <c r="W11" s="1"/>
      <c r="X11" s="270"/>
    </row>
    <row r="12" spans="1:24" ht="35.1" customHeight="1">
      <c r="A12" s="453"/>
      <c r="B12" s="394"/>
      <c r="C12" s="521"/>
      <c r="D12" s="118"/>
      <c r="E12" s="122">
        <v>2</v>
      </c>
      <c r="F12" s="263" t="s">
        <v>460</v>
      </c>
      <c r="G12" s="520"/>
      <c r="J12" s="125"/>
      <c r="K12" s="1"/>
      <c r="L12" s="17"/>
      <c r="M12" s="262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5.1" customHeight="1">
      <c r="A13" s="122">
        <v>5</v>
      </c>
      <c r="B13" s="127" t="s">
        <v>461</v>
      </c>
      <c r="C13" s="260" t="s">
        <v>454</v>
      </c>
      <c r="D13" s="118"/>
      <c r="E13" s="122">
        <v>1</v>
      </c>
      <c r="F13" s="263" t="s">
        <v>462</v>
      </c>
      <c r="G13" s="263" t="s">
        <v>360</v>
      </c>
      <c r="J13" s="125"/>
      <c r="K13" s="1"/>
      <c r="L13" s="17"/>
      <c r="M13" s="262"/>
      <c r="N13" s="268"/>
      <c r="O13" s="268"/>
      <c r="P13" s="268"/>
      <c r="Q13" s="268"/>
      <c r="R13" s="268">
        <v>1</v>
      </c>
      <c r="S13" s="1"/>
      <c r="T13" s="1"/>
      <c r="U13" s="1"/>
      <c r="V13" s="1"/>
      <c r="W13" s="1"/>
      <c r="X13" s="1"/>
    </row>
    <row r="14" spans="1:24" ht="35.1" customHeight="1">
      <c r="A14" s="122">
        <v>6</v>
      </c>
      <c r="B14" s="127" t="s">
        <v>463</v>
      </c>
      <c r="C14" s="260" t="s">
        <v>451</v>
      </c>
      <c r="D14" s="118"/>
      <c r="E14" s="122">
        <v>1</v>
      </c>
      <c r="F14" s="263" t="s">
        <v>464</v>
      </c>
      <c r="G14" s="319" t="s">
        <v>85</v>
      </c>
      <c r="J14" s="125"/>
      <c r="K14" s="1"/>
      <c r="L14" s="17"/>
      <c r="M14" s="26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5.1" customHeight="1">
      <c r="A15" s="122">
        <v>7</v>
      </c>
      <c r="B15" s="127" t="s">
        <v>465</v>
      </c>
      <c r="C15" s="260" t="s">
        <v>451</v>
      </c>
      <c r="D15" s="118"/>
      <c r="E15" s="122">
        <v>1</v>
      </c>
      <c r="F15" s="263" t="s">
        <v>466</v>
      </c>
      <c r="G15" s="263" t="s">
        <v>467</v>
      </c>
      <c r="J15" s="125"/>
      <c r="K15" s="1"/>
      <c r="L15" s="17"/>
      <c r="M15" s="262"/>
      <c r="N15" s="58"/>
      <c r="O15" s="58"/>
      <c r="P15" s="58"/>
      <c r="Q15" s="28">
        <v>1</v>
      </c>
      <c r="R15" s="1"/>
      <c r="S15" s="1"/>
      <c r="T15" s="1"/>
      <c r="U15" s="1"/>
      <c r="V15" s="1"/>
      <c r="W15" s="1"/>
      <c r="X15" s="1"/>
    </row>
    <row r="16" spans="1:24" ht="35.1" customHeight="1">
      <c r="A16" s="122">
        <v>8</v>
      </c>
      <c r="B16" s="127" t="s">
        <v>468</v>
      </c>
      <c r="C16" s="260" t="s">
        <v>451</v>
      </c>
      <c r="D16" s="118"/>
      <c r="E16" s="122">
        <v>1</v>
      </c>
      <c r="F16" s="263" t="s">
        <v>469</v>
      </c>
      <c r="G16" s="263" t="s">
        <v>467</v>
      </c>
      <c r="J16" s="125"/>
      <c r="K16" s="1"/>
      <c r="L16" s="17"/>
      <c r="M16" s="262"/>
      <c r="N16" s="58"/>
      <c r="O16" s="58"/>
      <c r="P16" s="28">
        <v>1</v>
      </c>
      <c r="Q16" s="1"/>
      <c r="R16" s="1"/>
      <c r="S16" s="1"/>
      <c r="T16" s="1"/>
      <c r="U16" s="1"/>
      <c r="V16" s="1"/>
      <c r="W16" s="1"/>
      <c r="X16" s="1"/>
    </row>
    <row r="17" spans="1:24" ht="35.1" customHeight="1">
      <c r="A17" s="453">
        <v>9</v>
      </c>
      <c r="B17" s="394" t="s">
        <v>470</v>
      </c>
      <c r="C17" s="521" t="s">
        <v>471</v>
      </c>
      <c r="D17" s="118"/>
      <c r="E17" s="122">
        <v>1</v>
      </c>
      <c r="F17" s="263" t="s">
        <v>472</v>
      </c>
      <c r="G17" s="523" t="s">
        <v>85</v>
      </c>
      <c r="J17" s="125"/>
      <c r="K17" s="1"/>
      <c r="L17" s="17"/>
      <c r="M17" s="26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5.1" customHeight="1">
      <c r="A18" s="453"/>
      <c r="B18" s="394"/>
      <c r="C18" s="521"/>
      <c r="D18" s="118"/>
      <c r="E18" s="122">
        <v>2</v>
      </c>
      <c r="F18" s="263" t="s">
        <v>473</v>
      </c>
      <c r="G18" s="524"/>
      <c r="J18" s="125"/>
      <c r="K18" s="1"/>
      <c r="L18" s="17"/>
      <c r="M18" s="26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5.1" customHeight="1">
      <c r="A19" s="122">
        <v>10</v>
      </c>
      <c r="B19" s="127" t="s">
        <v>474</v>
      </c>
      <c r="C19" s="260" t="s">
        <v>471</v>
      </c>
      <c r="D19" s="118"/>
      <c r="E19" s="122">
        <v>1</v>
      </c>
      <c r="F19" s="263" t="s">
        <v>475</v>
      </c>
      <c r="G19" s="263" t="s">
        <v>85</v>
      </c>
      <c r="J19" s="125"/>
      <c r="K19" s="1"/>
      <c r="L19" s="17"/>
      <c r="M19" s="26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5.1" customHeight="1">
      <c r="A20" s="122">
        <v>11</v>
      </c>
      <c r="B20" s="130" t="s">
        <v>476</v>
      </c>
      <c r="C20" s="521" t="s">
        <v>471</v>
      </c>
      <c r="D20" s="118"/>
      <c r="E20" s="122">
        <v>1</v>
      </c>
      <c r="F20" s="263" t="s">
        <v>477</v>
      </c>
      <c r="G20" s="263" t="s">
        <v>478</v>
      </c>
      <c r="J20" s="125"/>
      <c r="K20" s="1"/>
      <c r="L20" s="17"/>
      <c r="M20" s="262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5.1" customHeight="1">
      <c r="A21" s="122">
        <v>12</v>
      </c>
      <c r="B21" s="130" t="s">
        <v>479</v>
      </c>
      <c r="C21" s="521"/>
      <c r="D21" s="118"/>
      <c r="E21" s="122">
        <v>1</v>
      </c>
      <c r="F21" s="263" t="s">
        <v>480</v>
      </c>
      <c r="G21" s="263" t="s">
        <v>481</v>
      </c>
      <c r="J21" s="125"/>
      <c r="K21" s="1"/>
      <c r="L21" s="17"/>
      <c r="M21" s="262"/>
      <c r="N21" s="58"/>
      <c r="O21" s="28">
        <v>1</v>
      </c>
      <c r="P21" s="1"/>
      <c r="Q21" s="1"/>
      <c r="R21" s="1"/>
      <c r="S21" s="1"/>
      <c r="T21" s="1"/>
      <c r="U21" s="1"/>
      <c r="V21" s="1"/>
      <c r="W21" s="1"/>
      <c r="X21" s="1"/>
    </row>
    <row r="22" spans="1:24" ht="35.1" customHeight="1">
      <c r="A22" s="122">
        <v>13</v>
      </c>
      <c r="B22" s="207" t="s">
        <v>482</v>
      </c>
      <c r="C22" s="521" t="s">
        <v>471</v>
      </c>
      <c r="D22" s="118"/>
      <c r="E22" s="122">
        <v>1</v>
      </c>
      <c r="F22" s="263" t="s">
        <v>483</v>
      </c>
      <c r="G22" s="263" t="s">
        <v>85</v>
      </c>
      <c r="J22" s="125"/>
      <c r="K22" s="1"/>
      <c r="L22" s="17"/>
      <c r="M22" s="26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5.1" customHeight="1">
      <c r="A23" s="122">
        <v>14</v>
      </c>
      <c r="B23" s="207" t="s">
        <v>484</v>
      </c>
      <c r="C23" s="521"/>
      <c r="D23" s="118"/>
      <c r="E23" s="122">
        <v>1</v>
      </c>
      <c r="F23" s="263" t="s">
        <v>485</v>
      </c>
      <c r="G23" s="263" t="s">
        <v>486</v>
      </c>
      <c r="J23" s="125"/>
      <c r="K23" s="1"/>
      <c r="L23" s="17"/>
      <c r="M23" s="262"/>
      <c r="N23" s="268"/>
      <c r="O23" s="268"/>
      <c r="P23" s="268"/>
      <c r="Q23" s="268"/>
      <c r="R23" s="268"/>
      <c r="S23" s="232">
        <v>1</v>
      </c>
      <c r="T23" s="1"/>
      <c r="U23" s="1"/>
      <c r="V23" s="1"/>
      <c r="W23" s="1"/>
      <c r="X23" s="1"/>
    </row>
    <row r="24" spans="1:24" ht="35.1" customHeight="1">
      <c r="A24" s="122">
        <v>15</v>
      </c>
      <c r="B24" s="207" t="s">
        <v>487</v>
      </c>
      <c r="C24" s="521"/>
      <c r="D24" s="118"/>
      <c r="E24" s="122">
        <v>1</v>
      </c>
      <c r="F24" s="263" t="s">
        <v>488</v>
      </c>
      <c r="G24" s="263" t="s">
        <v>85</v>
      </c>
      <c r="J24" s="125"/>
      <c r="K24" s="1"/>
      <c r="L24" s="17"/>
      <c r="M24" s="26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5.1" customHeight="1">
      <c r="A25" s="122">
        <v>16</v>
      </c>
      <c r="B25" s="127" t="s">
        <v>489</v>
      </c>
      <c r="C25" s="260" t="s">
        <v>471</v>
      </c>
      <c r="D25" s="118"/>
      <c r="E25" s="122">
        <v>1</v>
      </c>
      <c r="F25" s="263" t="s">
        <v>490</v>
      </c>
      <c r="G25" s="319" t="s">
        <v>817</v>
      </c>
      <c r="J25" s="125"/>
      <c r="K25" s="1"/>
      <c r="L25" s="17"/>
      <c r="M25" s="262">
        <v>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5.1" customHeight="1">
      <c r="A26" s="122">
        <v>17</v>
      </c>
      <c r="B26" s="127" t="s">
        <v>491</v>
      </c>
      <c r="C26" s="260" t="s">
        <v>471</v>
      </c>
      <c r="D26" s="118"/>
      <c r="E26" s="122">
        <v>1</v>
      </c>
      <c r="F26" s="263" t="s">
        <v>492</v>
      </c>
      <c r="G26" s="264" t="s">
        <v>447</v>
      </c>
      <c r="J26" s="125"/>
      <c r="K26" s="1"/>
      <c r="L26" s="17"/>
      <c r="M26" s="262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5.1" customHeight="1">
      <c r="A27" s="453">
        <v>18</v>
      </c>
      <c r="B27" s="394" t="s">
        <v>493</v>
      </c>
      <c r="C27" s="521" t="s">
        <v>471</v>
      </c>
      <c r="D27" s="118"/>
      <c r="E27" s="122">
        <v>1</v>
      </c>
      <c r="F27" s="263" t="s">
        <v>494</v>
      </c>
      <c r="G27" s="519" t="s">
        <v>818</v>
      </c>
      <c r="J27" s="125"/>
      <c r="K27" s="1"/>
      <c r="L27" s="17"/>
      <c r="M27" s="262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5.1" customHeight="1">
      <c r="A28" s="453"/>
      <c r="B28" s="394"/>
      <c r="C28" s="521"/>
      <c r="D28" s="118"/>
      <c r="E28" s="122">
        <v>2</v>
      </c>
      <c r="F28" s="263" t="s">
        <v>495</v>
      </c>
      <c r="G28" s="520"/>
      <c r="J28" s="125"/>
      <c r="K28" s="1"/>
      <c r="L28" s="17"/>
      <c r="M28" s="262">
        <v>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5.1" customHeight="1">
      <c r="A29" s="122">
        <v>19</v>
      </c>
      <c r="B29" s="207" t="s">
        <v>496</v>
      </c>
      <c r="C29" s="521" t="s">
        <v>471</v>
      </c>
      <c r="D29" s="118"/>
      <c r="E29" s="122">
        <v>1</v>
      </c>
      <c r="F29" s="263" t="s">
        <v>497</v>
      </c>
      <c r="G29" s="319" t="s">
        <v>819</v>
      </c>
      <c r="J29" s="125"/>
      <c r="K29" s="1"/>
      <c r="L29" s="17"/>
      <c r="M29" s="262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5.1" customHeight="1">
      <c r="A30" s="122">
        <v>20</v>
      </c>
      <c r="B30" s="207" t="s">
        <v>498</v>
      </c>
      <c r="C30" s="521"/>
      <c r="D30" s="118"/>
      <c r="E30" s="122">
        <v>1</v>
      </c>
      <c r="F30" s="263" t="s">
        <v>499</v>
      </c>
      <c r="G30" s="263" t="s">
        <v>500</v>
      </c>
      <c r="J30" s="125"/>
      <c r="K30" s="1"/>
      <c r="L30" s="17"/>
      <c r="M30" s="262">
        <v>1</v>
      </c>
      <c r="N30" s="604"/>
      <c r="O30" s="604"/>
      <c r="P30" s="604"/>
      <c r="Q30" s="1"/>
      <c r="R30" s="1"/>
      <c r="S30" s="1"/>
      <c r="T30" s="1"/>
      <c r="U30" s="1"/>
      <c r="V30" s="1"/>
      <c r="W30" s="1"/>
      <c r="X30" s="1"/>
    </row>
    <row r="31" spans="1:24" ht="35.1" customHeight="1">
      <c r="A31" s="134">
        <v>21</v>
      </c>
      <c r="B31" s="207" t="s">
        <v>501</v>
      </c>
      <c r="C31" s="522"/>
      <c r="D31" s="117"/>
      <c r="E31" s="134">
        <v>1</v>
      </c>
      <c r="F31" s="265" t="s">
        <v>502</v>
      </c>
      <c r="G31" s="298" t="s">
        <v>820</v>
      </c>
      <c r="J31" s="124"/>
      <c r="K31" s="162"/>
      <c r="L31" s="261"/>
      <c r="M31" s="272"/>
      <c r="N31" s="268"/>
      <c r="O31" s="268"/>
      <c r="P31" s="268">
        <v>1</v>
      </c>
      <c r="Q31" s="162"/>
      <c r="R31" s="162"/>
      <c r="S31" s="162"/>
      <c r="T31" s="162"/>
      <c r="U31" s="162"/>
      <c r="V31" s="162"/>
      <c r="W31" s="162"/>
      <c r="X31" s="162"/>
    </row>
    <row r="32" spans="1:24" ht="20.100000000000001" customHeight="1">
      <c r="A32" s="417" t="s">
        <v>129</v>
      </c>
      <c r="B32" s="448"/>
      <c r="C32" s="448"/>
      <c r="D32" s="418"/>
      <c r="E32" s="20">
        <f>E8+E9+E10+E12+E13+E14+E15+E16+E18+E19+E20+E21+E22+E23+E24+E25+E26+E28+E29+E30+E31</f>
        <v>24</v>
      </c>
      <c r="F32" s="55"/>
      <c r="G32" s="266"/>
      <c r="H32" s="1"/>
      <c r="I32" s="1"/>
      <c r="J32" s="125"/>
      <c r="K32" s="1"/>
      <c r="L32" s="17"/>
      <c r="M32" s="271">
        <f>COUNTA(M8:M31)</f>
        <v>8</v>
      </c>
      <c r="N32" s="271">
        <f t="shared" ref="N32:V32" si="0">COUNTA(N8:N31)</f>
        <v>0</v>
      </c>
      <c r="O32" s="271">
        <f t="shared" si="0"/>
        <v>1</v>
      </c>
      <c r="P32" s="271">
        <f>COUNTA(P8:P31)</f>
        <v>3</v>
      </c>
      <c r="Q32" s="271">
        <f t="shared" si="0"/>
        <v>1</v>
      </c>
      <c r="R32" s="271">
        <f t="shared" si="0"/>
        <v>1</v>
      </c>
      <c r="S32" s="271">
        <f t="shared" si="0"/>
        <v>1</v>
      </c>
      <c r="T32" s="271">
        <f t="shared" si="0"/>
        <v>1</v>
      </c>
      <c r="U32" s="271">
        <f t="shared" si="0"/>
        <v>0</v>
      </c>
      <c r="V32" s="271">
        <f t="shared" si="0"/>
        <v>0</v>
      </c>
      <c r="W32" s="50">
        <f>SUM(W8:W31)</f>
        <v>0</v>
      </c>
      <c r="X32" s="1"/>
    </row>
  </sheetData>
  <mergeCells count="44">
    <mergeCell ref="J5:J7"/>
    <mergeCell ref="W5:W7"/>
    <mergeCell ref="A3:U3"/>
    <mergeCell ref="U6:U7"/>
    <mergeCell ref="A4:X4"/>
    <mergeCell ref="D5:D7"/>
    <mergeCell ref="G5:G7"/>
    <mergeCell ref="B5:B7"/>
    <mergeCell ref="C5:C7"/>
    <mergeCell ref="E5:E7"/>
    <mergeCell ref="F5:F7"/>
    <mergeCell ref="H5:H7"/>
    <mergeCell ref="A1:X1"/>
    <mergeCell ref="X5:X7"/>
    <mergeCell ref="P6:P7"/>
    <mergeCell ref="Q6:R6"/>
    <mergeCell ref="S6:T6"/>
    <mergeCell ref="V6:V7"/>
    <mergeCell ref="K5:K7"/>
    <mergeCell ref="L5:L7"/>
    <mergeCell ref="M5:V5"/>
    <mergeCell ref="V3:X3"/>
    <mergeCell ref="A2:X2"/>
    <mergeCell ref="N6:N7"/>
    <mergeCell ref="M6:M7"/>
    <mergeCell ref="O6:O7"/>
    <mergeCell ref="A5:A7"/>
    <mergeCell ref="I5:I7"/>
    <mergeCell ref="A11:A12"/>
    <mergeCell ref="B11:B12"/>
    <mergeCell ref="C11:C12"/>
    <mergeCell ref="G11:G12"/>
    <mergeCell ref="A17:A18"/>
    <mergeCell ref="B17:B18"/>
    <mergeCell ref="C17:C18"/>
    <mergeCell ref="G17:G18"/>
    <mergeCell ref="G27:G28"/>
    <mergeCell ref="C29:C31"/>
    <mergeCell ref="A32:D32"/>
    <mergeCell ref="C20:C21"/>
    <mergeCell ref="C22:C24"/>
    <mergeCell ref="A27:A28"/>
    <mergeCell ref="B27:B28"/>
    <mergeCell ref="C27:C28"/>
  </mergeCells>
  <pageMargins left="0.17" right="0.16" top="0.18" bottom="0.13" header="0.13" footer="0.13"/>
  <pageSetup scale="67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0"/>
  <sheetViews>
    <sheetView view="pageBreakPreview" zoomScale="73" zoomScaleSheetLayoutView="73" workbookViewId="0">
      <pane ySplit="7" topLeftCell="A79" activePane="bottomLeft" state="frozen"/>
      <selection pane="bottomLeft" activeCell="F8" sqref="F8:F88"/>
    </sheetView>
  </sheetViews>
  <sheetFormatPr defaultRowHeight="5.65" customHeight="1"/>
  <cols>
    <col min="1" max="1" width="3.7109375" style="250" customWidth="1"/>
    <col min="2" max="2" width="14" customWidth="1"/>
    <col min="3" max="3" width="9.5703125" style="14" customWidth="1"/>
    <col min="4" max="4" width="12" style="24" customWidth="1"/>
    <col min="5" max="5" width="4" style="10" customWidth="1"/>
    <col min="6" max="6" width="38.7109375" customWidth="1"/>
    <col min="7" max="7" width="36.5703125" style="109" customWidth="1"/>
    <col min="8" max="8" width="8.140625" hidden="1" customWidth="1"/>
    <col min="9" max="9" width="5.140625" hidden="1" customWidth="1"/>
    <col min="10" max="10" width="9.5703125" style="19" customWidth="1"/>
    <col min="11" max="11" width="7.5703125" hidden="1" customWidth="1"/>
    <col min="12" max="12" width="10" hidden="1" customWidth="1"/>
    <col min="13" max="13" width="9.7109375" customWidth="1"/>
    <col min="14" max="14" width="3.5703125" style="10" hidden="1" customWidth="1"/>
    <col min="15" max="23" width="5.7109375" customWidth="1"/>
    <col min="24" max="24" width="7.140625" style="12" customWidth="1"/>
    <col min="25" max="25" width="14.28515625" style="12" customWidth="1"/>
  </cols>
  <sheetData>
    <row r="1" spans="1:25" ht="15">
      <c r="A1" s="484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</row>
    <row r="2" spans="1:25" ht="16.5" customHeight="1">
      <c r="A2" s="487" t="str">
        <f>Summary!A3</f>
        <v xml:space="preserve">Progress report for the construction of USSS (Upgraded Senior Secondary School)                          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</row>
    <row r="3" spans="1:25" ht="15">
      <c r="A3" s="405" t="s">
        <v>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7"/>
      <c r="W3" s="561" t="str">
        <f>Summary!U3</f>
        <v>Date:-31.05.2015</v>
      </c>
      <c r="X3" s="562"/>
      <c r="Y3" s="563"/>
    </row>
    <row r="4" spans="1:25" ht="15" customHeight="1">
      <c r="A4" s="558" t="s">
        <v>76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60"/>
    </row>
    <row r="5" spans="1:25" ht="18" customHeight="1">
      <c r="A5" s="401" t="s">
        <v>0</v>
      </c>
      <c r="B5" s="564" t="s">
        <v>1</v>
      </c>
      <c r="C5" s="465" t="s">
        <v>2</v>
      </c>
      <c r="D5" s="567" t="s">
        <v>58</v>
      </c>
      <c r="E5" s="396" t="s">
        <v>0</v>
      </c>
      <c r="F5" s="465" t="s">
        <v>4</v>
      </c>
      <c r="G5" s="465" t="s">
        <v>5</v>
      </c>
      <c r="H5" s="396" t="s">
        <v>55</v>
      </c>
      <c r="I5" s="396" t="s">
        <v>53</v>
      </c>
      <c r="J5" s="396" t="s">
        <v>54</v>
      </c>
      <c r="K5" s="396" t="s">
        <v>31</v>
      </c>
      <c r="L5" s="396" t="s">
        <v>19</v>
      </c>
      <c r="M5" s="396" t="s">
        <v>32</v>
      </c>
      <c r="N5" s="509" t="s">
        <v>15</v>
      </c>
      <c r="O5" s="510"/>
      <c r="P5" s="510"/>
      <c r="Q5" s="510"/>
      <c r="R5" s="510"/>
      <c r="S5" s="510"/>
      <c r="T5" s="510"/>
      <c r="U5" s="510"/>
      <c r="V5" s="510"/>
      <c r="W5" s="511"/>
      <c r="X5" s="396" t="s">
        <v>20</v>
      </c>
      <c r="Y5" s="396" t="s">
        <v>13</v>
      </c>
    </row>
    <row r="6" spans="1:25" ht="29.25" customHeight="1">
      <c r="A6" s="401"/>
      <c r="B6" s="565"/>
      <c r="C6" s="466"/>
      <c r="D6" s="568"/>
      <c r="E6" s="397"/>
      <c r="F6" s="466"/>
      <c r="G6" s="466"/>
      <c r="H6" s="397"/>
      <c r="I6" s="397"/>
      <c r="J6" s="397"/>
      <c r="K6" s="397"/>
      <c r="L6" s="397"/>
      <c r="M6" s="397"/>
      <c r="N6" s="396" t="s">
        <v>6</v>
      </c>
      <c r="O6" s="554" t="s">
        <v>14</v>
      </c>
      <c r="P6" s="396" t="s">
        <v>9</v>
      </c>
      <c r="Q6" s="396" t="s">
        <v>8</v>
      </c>
      <c r="R6" s="556" t="s">
        <v>16</v>
      </c>
      <c r="S6" s="482"/>
      <c r="T6" s="556" t="s">
        <v>17</v>
      </c>
      <c r="U6" s="482"/>
      <c r="V6" s="396" t="s">
        <v>12</v>
      </c>
      <c r="W6" s="396" t="s">
        <v>7</v>
      </c>
      <c r="X6" s="397"/>
      <c r="Y6" s="397"/>
    </row>
    <row r="7" spans="1:25" ht="27.75" customHeight="1">
      <c r="A7" s="401"/>
      <c r="B7" s="566"/>
      <c r="C7" s="557"/>
      <c r="D7" s="569"/>
      <c r="E7" s="398"/>
      <c r="F7" s="557"/>
      <c r="G7" s="557"/>
      <c r="H7" s="398"/>
      <c r="I7" s="398"/>
      <c r="J7" s="398"/>
      <c r="K7" s="398"/>
      <c r="L7" s="398"/>
      <c r="M7" s="398"/>
      <c r="N7" s="398"/>
      <c r="O7" s="555"/>
      <c r="P7" s="398"/>
      <c r="Q7" s="398"/>
      <c r="R7" s="121" t="s">
        <v>10</v>
      </c>
      <c r="S7" s="121" t="s">
        <v>11</v>
      </c>
      <c r="T7" s="121" t="s">
        <v>10</v>
      </c>
      <c r="U7" s="121" t="s">
        <v>11</v>
      </c>
      <c r="V7" s="398"/>
      <c r="W7" s="398"/>
      <c r="X7" s="398"/>
      <c r="Y7" s="398"/>
    </row>
    <row r="8" spans="1:25" ht="30" customHeight="1">
      <c r="A8" s="449">
        <v>1</v>
      </c>
      <c r="B8" s="536" t="s">
        <v>290</v>
      </c>
      <c r="C8" s="538" t="s">
        <v>82</v>
      </c>
      <c r="D8" s="202"/>
      <c r="E8" s="238">
        <v>1</v>
      </c>
      <c r="F8" s="99" t="s">
        <v>291</v>
      </c>
      <c r="G8" s="540" t="s">
        <v>85</v>
      </c>
      <c r="J8" s="252"/>
      <c r="K8" s="1"/>
      <c r="L8" s="1"/>
      <c r="M8" s="1"/>
      <c r="N8" s="125"/>
      <c r="O8" s="324"/>
      <c r="P8" s="324"/>
      <c r="Q8" s="324"/>
      <c r="R8" s="324"/>
      <c r="S8" s="324"/>
      <c r="T8" s="324"/>
      <c r="U8" s="324"/>
      <c r="V8" s="324"/>
      <c r="W8" s="324"/>
      <c r="X8" s="605"/>
      <c r="Y8" s="2"/>
    </row>
    <row r="9" spans="1:25" ht="30" customHeight="1">
      <c r="A9" s="449"/>
      <c r="B9" s="537"/>
      <c r="C9" s="539"/>
      <c r="D9" s="202"/>
      <c r="E9" s="238">
        <v>2</v>
      </c>
      <c r="F9" s="99" t="s">
        <v>292</v>
      </c>
      <c r="G9" s="541"/>
      <c r="J9" s="252"/>
      <c r="K9" s="1"/>
      <c r="L9" s="1"/>
      <c r="M9" s="1"/>
      <c r="N9" s="125"/>
      <c r="O9" s="324"/>
      <c r="P9" s="324"/>
      <c r="Q9" s="324"/>
      <c r="R9" s="324"/>
      <c r="S9" s="324"/>
      <c r="T9" s="324"/>
      <c r="U9" s="324"/>
      <c r="V9" s="324"/>
      <c r="W9" s="324"/>
      <c r="X9" s="605"/>
      <c r="Y9" s="2"/>
    </row>
    <row r="10" spans="1:25" ht="30" customHeight="1">
      <c r="A10" s="238">
        <v>2</v>
      </c>
      <c r="B10" s="258" t="s">
        <v>293</v>
      </c>
      <c r="C10" s="202" t="s">
        <v>294</v>
      </c>
      <c r="D10" s="202"/>
      <c r="E10" s="238">
        <v>1</v>
      </c>
      <c r="F10" s="254" t="s">
        <v>295</v>
      </c>
      <c r="G10" s="257" t="s">
        <v>84</v>
      </c>
      <c r="J10" s="252"/>
      <c r="K10" s="1"/>
      <c r="L10" s="1"/>
      <c r="M10" s="1"/>
      <c r="N10" s="125">
        <v>1</v>
      </c>
      <c r="O10" s="324"/>
      <c r="P10" s="324"/>
      <c r="Q10" s="324"/>
      <c r="R10" s="324"/>
      <c r="S10" s="324"/>
      <c r="T10" s="324"/>
      <c r="U10" s="324"/>
      <c r="V10" s="324"/>
      <c r="W10" s="324"/>
      <c r="X10" s="605"/>
      <c r="Y10" s="2"/>
    </row>
    <row r="11" spans="1:25" ht="30" customHeight="1">
      <c r="A11" s="449">
        <v>3</v>
      </c>
      <c r="B11" s="536" t="s">
        <v>296</v>
      </c>
      <c r="C11" s="550" t="s">
        <v>80</v>
      </c>
      <c r="D11" s="202"/>
      <c r="E11" s="238">
        <v>1</v>
      </c>
      <c r="F11" s="99" t="s">
        <v>297</v>
      </c>
      <c r="G11" s="540" t="s">
        <v>85</v>
      </c>
      <c r="J11" s="252"/>
      <c r="K11" s="1"/>
      <c r="L11" s="1"/>
      <c r="M11" s="1"/>
      <c r="N11" s="125"/>
      <c r="O11" s="324"/>
      <c r="P11" s="324"/>
      <c r="Q11" s="324"/>
      <c r="R11" s="324"/>
      <c r="S11" s="324"/>
      <c r="T11" s="324"/>
      <c r="U11" s="324"/>
      <c r="V11" s="324"/>
      <c r="W11" s="324"/>
      <c r="X11" s="605"/>
      <c r="Y11" s="2"/>
    </row>
    <row r="12" spans="1:25" ht="30" customHeight="1">
      <c r="A12" s="449"/>
      <c r="B12" s="545"/>
      <c r="C12" s="551"/>
      <c r="D12" s="202"/>
      <c r="E12" s="238">
        <v>2</v>
      </c>
      <c r="F12" s="99" t="s">
        <v>298</v>
      </c>
      <c r="G12" s="553"/>
      <c r="J12" s="252"/>
      <c r="K12" s="1"/>
      <c r="L12" s="1"/>
      <c r="M12" s="1"/>
      <c r="N12" s="125"/>
      <c r="O12" s="324"/>
      <c r="P12" s="324"/>
      <c r="Q12" s="324"/>
      <c r="R12" s="324"/>
      <c r="S12" s="324"/>
      <c r="T12" s="324"/>
      <c r="U12" s="324"/>
      <c r="V12" s="324"/>
      <c r="W12" s="324"/>
      <c r="X12" s="605"/>
      <c r="Y12" s="2"/>
    </row>
    <row r="13" spans="1:25" ht="30" customHeight="1">
      <c r="A13" s="449"/>
      <c r="B13" s="537"/>
      <c r="C13" s="552"/>
      <c r="D13" s="202"/>
      <c r="E13" s="238">
        <v>3</v>
      </c>
      <c r="F13" s="99" t="s">
        <v>299</v>
      </c>
      <c r="G13" s="541"/>
      <c r="J13" s="252"/>
      <c r="K13" s="1"/>
      <c r="L13" s="1"/>
      <c r="M13" s="1"/>
      <c r="N13" s="125"/>
      <c r="O13" s="324"/>
      <c r="P13" s="324"/>
      <c r="Q13" s="324"/>
      <c r="R13" s="324"/>
      <c r="S13" s="324"/>
      <c r="T13" s="324"/>
      <c r="U13" s="324"/>
      <c r="V13" s="324"/>
      <c r="W13" s="324"/>
      <c r="X13" s="605"/>
      <c r="Y13" s="2"/>
    </row>
    <row r="14" spans="1:25" ht="30" customHeight="1">
      <c r="A14" s="449">
        <v>4</v>
      </c>
      <c r="B14" s="536" t="s">
        <v>300</v>
      </c>
      <c r="C14" s="538" t="s">
        <v>79</v>
      </c>
      <c r="D14" s="202"/>
      <c r="E14" s="238">
        <v>1</v>
      </c>
      <c r="F14" s="254" t="s">
        <v>301</v>
      </c>
      <c r="G14" s="547" t="s">
        <v>429</v>
      </c>
      <c r="J14" s="252"/>
      <c r="K14" s="1"/>
      <c r="L14" s="1"/>
      <c r="M14" s="1"/>
      <c r="N14" s="125">
        <v>1</v>
      </c>
      <c r="O14" s="324"/>
      <c r="P14" s="324"/>
      <c r="Q14" s="324"/>
      <c r="R14" s="324"/>
      <c r="S14" s="324"/>
      <c r="T14" s="324"/>
      <c r="U14" s="324"/>
      <c r="V14" s="324"/>
      <c r="W14" s="324"/>
      <c r="X14" s="605"/>
      <c r="Y14" s="2"/>
    </row>
    <row r="15" spans="1:25" ht="30" customHeight="1">
      <c r="A15" s="449"/>
      <c r="B15" s="545"/>
      <c r="C15" s="546"/>
      <c r="D15" s="202"/>
      <c r="E15" s="238">
        <v>2</v>
      </c>
      <c r="F15" s="254" t="s">
        <v>302</v>
      </c>
      <c r="G15" s="548"/>
      <c r="J15" s="252"/>
      <c r="K15" s="1"/>
      <c r="L15" s="1"/>
      <c r="M15" s="1"/>
      <c r="N15" s="125"/>
      <c r="O15" s="310"/>
      <c r="P15" s="310"/>
      <c r="Q15" s="310">
        <v>1</v>
      </c>
      <c r="R15" s="606"/>
      <c r="S15" s="606"/>
      <c r="T15" s="606"/>
      <c r="U15" s="324"/>
      <c r="V15" s="324"/>
      <c r="W15" s="324"/>
      <c r="X15" s="605"/>
      <c r="Y15" s="2"/>
    </row>
    <row r="16" spans="1:25" ht="30" customHeight="1">
      <c r="A16" s="449"/>
      <c r="B16" s="545"/>
      <c r="C16" s="546"/>
      <c r="D16" s="202"/>
      <c r="E16" s="238">
        <v>3</v>
      </c>
      <c r="F16" s="254" t="s">
        <v>303</v>
      </c>
      <c r="G16" s="548"/>
      <c r="J16" s="252"/>
      <c r="K16" s="1"/>
      <c r="L16" s="1"/>
      <c r="M16" s="1"/>
      <c r="N16" s="125"/>
      <c r="O16" s="310">
        <v>1</v>
      </c>
      <c r="P16" s="606"/>
      <c r="Q16" s="606"/>
      <c r="R16" s="606"/>
      <c r="S16" s="606"/>
      <c r="T16" s="606"/>
      <c r="U16" s="324"/>
      <c r="V16" s="324"/>
      <c r="W16" s="324"/>
      <c r="X16" s="605"/>
      <c r="Y16" s="2"/>
    </row>
    <row r="17" spans="1:25" ht="30" customHeight="1">
      <c r="A17" s="449"/>
      <c r="B17" s="537"/>
      <c r="C17" s="539"/>
      <c r="D17" s="202"/>
      <c r="E17" s="238">
        <v>4</v>
      </c>
      <c r="F17" s="254" t="s">
        <v>304</v>
      </c>
      <c r="G17" s="549"/>
      <c r="J17" s="252"/>
      <c r="K17" s="1"/>
      <c r="L17" s="1"/>
      <c r="M17" s="1"/>
      <c r="N17" s="125"/>
      <c r="O17" s="310"/>
      <c r="P17" s="310">
        <v>1</v>
      </c>
      <c r="Q17" s="606"/>
      <c r="R17" s="606"/>
      <c r="S17" s="606"/>
      <c r="T17" s="606"/>
      <c r="U17" s="324"/>
      <c r="V17" s="324"/>
      <c r="W17" s="324"/>
      <c r="X17" s="605"/>
      <c r="Y17" s="2"/>
    </row>
    <row r="18" spans="1:25" ht="30" customHeight="1">
      <c r="A18" s="102">
        <v>5</v>
      </c>
      <c r="B18" s="240" t="s">
        <v>305</v>
      </c>
      <c r="C18" s="39" t="s">
        <v>82</v>
      </c>
      <c r="D18" s="39"/>
      <c r="E18" s="122">
        <v>1</v>
      </c>
      <c r="F18" s="254" t="s">
        <v>306</v>
      </c>
      <c r="G18" s="224" t="s">
        <v>307</v>
      </c>
      <c r="J18" s="252"/>
      <c r="K18" s="1"/>
      <c r="L18" s="1"/>
      <c r="M18" s="1"/>
      <c r="N18" s="125"/>
      <c r="O18" s="310"/>
      <c r="P18" s="310"/>
      <c r="Q18" s="310"/>
      <c r="R18" s="310"/>
      <c r="S18" s="310"/>
      <c r="T18" s="310"/>
      <c r="U18" s="310"/>
      <c r="V18" s="28">
        <v>1</v>
      </c>
      <c r="W18" s="324"/>
      <c r="X18" s="605"/>
      <c r="Y18" s="2"/>
    </row>
    <row r="19" spans="1:25" ht="30" customHeight="1">
      <c r="A19" s="102">
        <v>6</v>
      </c>
      <c r="B19" s="240" t="s">
        <v>308</v>
      </c>
      <c r="C19" s="39" t="s">
        <v>82</v>
      </c>
      <c r="D19" s="39"/>
      <c r="E19" s="122">
        <v>1</v>
      </c>
      <c r="F19" s="248" t="s">
        <v>309</v>
      </c>
      <c r="G19" s="210" t="s">
        <v>85</v>
      </c>
      <c r="J19" s="252"/>
      <c r="K19" s="1"/>
      <c r="L19" s="1"/>
      <c r="M19" s="1"/>
      <c r="N19" s="125"/>
      <c r="O19" s="324"/>
      <c r="P19" s="324"/>
      <c r="Q19" s="324"/>
      <c r="R19" s="324"/>
      <c r="S19" s="324"/>
      <c r="T19" s="324"/>
      <c r="U19" s="324"/>
      <c r="V19" s="324"/>
      <c r="W19" s="324"/>
      <c r="X19" s="605"/>
      <c r="Y19" s="2"/>
    </row>
    <row r="20" spans="1:25" ht="30" customHeight="1">
      <c r="A20" s="102">
        <v>7</v>
      </c>
      <c r="B20" s="240" t="s">
        <v>310</v>
      </c>
      <c r="C20" s="39" t="s">
        <v>82</v>
      </c>
      <c r="D20" s="39"/>
      <c r="E20" s="122">
        <v>1</v>
      </c>
      <c r="F20" s="248" t="s">
        <v>311</v>
      </c>
      <c r="G20" s="210" t="s">
        <v>312</v>
      </c>
      <c r="J20" s="252"/>
      <c r="K20" s="1"/>
      <c r="L20" s="1"/>
      <c r="M20" s="1"/>
      <c r="N20" s="125">
        <v>1</v>
      </c>
      <c r="O20" s="324"/>
      <c r="P20" s="324"/>
      <c r="Q20" s="324"/>
      <c r="R20" s="324"/>
      <c r="S20" s="324"/>
      <c r="T20" s="324"/>
      <c r="U20" s="324"/>
      <c r="V20" s="324"/>
      <c r="W20" s="324"/>
      <c r="X20" s="605"/>
      <c r="Y20" s="2"/>
    </row>
    <row r="21" spans="1:25" ht="30" customHeight="1">
      <c r="A21" s="102">
        <v>8</v>
      </c>
      <c r="B21" s="240" t="s">
        <v>313</v>
      </c>
      <c r="C21" s="39" t="s">
        <v>82</v>
      </c>
      <c r="D21" s="39"/>
      <c r="E21" s="122">
        <v>1</v>
      </c>
      <c r="F21" s="248" t="s">
        <v>314</v>
      </c>
      <c r="G21" s="43" t="s">
        <v>315</v>
      </c>
      <c r="J21" s="252"/>
      <c r="K21" s="1"/>
      <c r="L21" s="1"/>
      <c r="M21" s="1"/>
      <c r="N21" s="125"/>
      <c r="O21" s="310">
        <v>1</v>
      </c>
      <c r="P21" s="606"/>
      <c r="Q21" s="324"/>
      <c r="R21" s="324"/>
      <c r="S21" s="324"/>
      <c r="T21" s="324"/>
      <c r="U21" s="324"/>
      <c r="V21" s="324"/>
      <c r="W21" s="324"/>
      <c r="X21" s="605"/>
      <c r="Y21" s="2"/>
    </row>
    <row r="22" spans="1:25" ht="30" customHeight="1">
      <c r="A22" s="102">
        <v>9</v>
      </c>
      <c r="B22" s="239" t="s">
        <v>316</v>
      </c>
      <c r="C22" s="529" t="s">
        <v>82</v>
      </c>
      <c r="D22" s="39"/>
      <c r="E22" s="122">
        <v>1</v>
      </c>
      <c r="F22" s="248" t="s">
        <v>317</v>
      </c>
      <c r="G22" s="43" t="s">
        <v>318</v>
      </c>
      <c r="J22" s="252"/>
      <c r="K22" s="1"/>
      <c r="L22" s="1"/>
      <c r="M22" s="1"/>
      <c r="N22" s="125"/>
      <c r="O22" s="310"/>
      <c r="P22" s="310"/>
      <c r="Q22" s="310"/>
      <c r="R22" s="310"/>
      <c r="S22" s="28">
        <v>1</v>
      </c>
      <c r="T22" s="324"/>
      <c r="U22" s="324"/>
      <c r="V22" s="324"/>
      <c r="W22" s="324"/>
      <c r="X22" s="605"/>
      <c r="Y22" s="2"/>
    </row>
    <row r="23" spans="1:25" ht="30" customHeight="1">
      <c r="A23" s="102">
        <v>10</v>
      </c>
      <c r="B23" s="239" t="s">
        <v>319</v>
      </c>
      <c r="C23" s="530"/>
      <c r="D23" s="39"/>
      <c r="E23" s="122">
        <v>1</v>
      </c>
      <c r="F23" s="248" t="s">
        <v>320</v>
      </c>
      <c r="G23" s="43" t="s">
        <v>86</v>
      </c>
      <c r="J23" s="252"/>
      <c r="K23" s="1"/>
      <c r="L23" s="1"/>
      <c r="M23" s="1"/>
      <c r="N23" s="125"/>
      <c r="O23" s="310"/>
      <c r="P23" s="310">
        <v>1</v>
      </c>
      <c r="Q23" s="324"/>
      <c r="R23" s="324"/>
      <c r="S23" s="324"/>
      <c r="T23" s="324"/>
      <c r="U23" s="324"/>
      <c r="V23" s="324"/>
      <c r="W23" s="324"/>
      <c r="X23" s="605"/>
      <c r="Y23" s="2"/>
    </row>
    <row r="24" spans="1:25" ht="30" customHeight="1">
      <c r="A24" s="102">
        <v>11</v>
      </c>
      <c r="B24" s="239" t="s">
        <v>321</v>
      </c>
      <c r="C24" s="530"/>
      <c r="D24" s="39"/>
      <c r="E24" s="122">
        <v>1</v>
      </c>
      <c r="F24" s="248" t="s">
        <v>322</v>
      </c>
      <c r="G24" s="43" t="s">
        <v>323</v>
      </c>
      <c r="J24" s="252"/>
      <c r="K24" s="1"/>
      <c r="L24" s="1"/>
      <c r="M24" s="1"/>
      <c r="N24" s="125"/>
      <c r="O24" s="310"/>
      <c r="P24" s="310"/>
      <c r="Q24" s="310"/>
      <c r="R24" s="310"/>
      <c r="S24" s="28">
        <v>1</v>
      </c>
      <c r="T24" s="324"/>
      <c r="U24" s="324"/>
      <c r="V24" s="324"/>
      <c r="W24" s="324"/>
      <c r="X24" s="605"/>
      <c r="Y24" s="2"/>
    </row>
    <row r="25" spans="1:25" ht="30" customHeight="1">
      <c r="A25" s="102">
        <v>12</v>
      </c>
      <c r="B25" s="239" t="s">
        <v>324</v>
      </c>
      <c r="C25" s="531"/>
      <c r="D25" s="39"/>
      <c r="E25" s="122">
        <v>1</v>
      </c>
      <c r="F25" s="248" t="s">
        <v>325</v>
      </c>
      <c r="G25" s="43" t="s">
        <v>326</v>
      </c>
      <c r="J25" s="252"/>
      <c r="K25" s="1"/>
      <c r="L25" s="1"/>
      <c r="M25" s="1"/>
      <c r="N25" s="125">
        <v>1</v>
      </c>
      <c r="O25" s="324"/>
      <c r="P25" s="324"/>
      <c r="Q25" s="324"/>
      <c r="R25" s="324"/>
      <c r="S25" s="324"/>
      <c r="T25" s="324"/>
      <c r="U25" s="324"/>
      <c r="V25" s="324"/>
      <c r="W25" s="324"/>
      <c r="X25" s="605"/>
      <c r="Y25" s="2"/>
    </row>
    <row r="26" spans="1:25" ht="30" customHeight="1">
      <c r="A26" s="102">
        <v>13</v>
      </c>
      <c r="B26" s="240" t="s">
        <v>327</v>
      </c>
      <c r="C26" s="39" t="s">
        <v>328</v>
      </c>
      <c r="D26" s="39"/>
      <c r="E26" s="122">
        <v>1</v>
      </c>
      <c r="F26" s="254" t="s">
        <v>329</v>
      </c>
      <c r="G26" s="224" t="s">
        <v>85</v>
      </c>
      <c r="J26" s="252"/>
      <c r="K26" s="1"/>
      <c r="L26" s="1"/>
      <c r="M26" s="1"/>
      <c r="N26" s="125"/>
      <c r="O26" s="324"/>
      <c r="P26" s="324"/>
      <c r="Q26" s="324"/>
      <c r="R26" s="324"/>
      <c r="S26" s="324"/>
      <c r="T26" s="324"/>
      <c r="U26" s="324"/>
      <c r="V26" s="324"/>
      <c r="W26" s="324"/>
      <c r="X26" s="605"/>
      <c r="Y26" s="2"/>
    </row>
    <row r="27" spans="1:25" ht="30" customHeight="1">
      <c r="A27" s="542">
        <v>14</v>
      </c>
      <c r="B27" s="533" t="s">
        <v>330</v>
      </c>
      <c r="C27" s="529" t="s">
        <v>328</v>
      </c>
      <c r="D27" s="39"/>
      <c r="E27" s="122">
        <v>1</v>
      </c>
      <c r="F27" s="254" t="s">
        <v>331</v>
      </c>
      <c r="G27" s="523" t="s">
        <v>444</v>
      </c>
      <c r="J27" s="252"/>
      <c r="K27" s="1"/>
      <c r="L27" s="1"/>
      <c r="M27" s="1"/>
      <c r="N27" s="125"/>
      <c r="O27" s="310"/>
      <c r="P27" s="310"/>
      <c r="Q27" s="310"/>
      <c r="R27" s="310"/>
      <c r="S27" s="310">
        <v>1</v>
      </c>
      <c r="T27" s="324"/>
      <c r="U27" s="324"/>
      <c r="V27" s="324"/>
      <c r="W27" s="324"/>
      <c r="X27" s="605"/>
      <c r="Y27" s="2"/>
    </row>
    <row r="28" spans="1:25" ht="30" customHeight="1">
      <c r="A28" s="543"/>
      <c r="B28" s="535"/>
      <c r="C28" s="531"/>
      <c r="D28" s="39"/>
      <c r="E28" s="122">
        <v>2</v>
      </c>
      <c r="F28" s="254" t="s">
        <v>332</v>
      </c>
      <c r="G28" s="524"/>
      <c r="J28" s="252"/>
      <c r="K28" s="1"/>
      <c r="L28" s="1"/>
      <c r="M28" s="1"/>
      <c r="N28" s="125"/>
      <c r="O28" s="310"/>
      <c r="P28" s="310"/>
      <c r="Q28" s="310"/>
      <c r="R28" s="310"/>
      <c r="S28" s="310">
        <v>1</v>
      </c>
      <c r="T28" s="324"/>
      <c r="U28" s="324"/>
      <c r="V28" s="324"/>
      <c r="W28" s="324"/>
      <c r="X28" s="605"/>
      <c r="Y28" s="2"/>
    </row>
    <row r="29" spans="1:25" ht="30" customHeight="1">
      <c r="A29" s="102">
        <v>15</v>
      </c>
      <c r="B29" s="240" t="s">
        <v>333</v>
      </c>
      <c r="C29" s="39" t="s">
        <v>328</v>
      </c>
      <c r="D29" s="39"/>
      <c r="E29" s="122">
        <v>1</v>
      </c>
      <c r="F29" s="254" t="s">
        <v>334</v>
      </c>
      <c r="G29" s="256" t="s">
        <v>307</v>
      </c>
      <c r="J29" s="252"/>
      <c r="K29" s="1"/>
      <c r="L29" s="1"/>
      <c r="M29" s="1"/>
      <c r="N29" s="125"/>
      <c r="O29" s="310"/>
      <c r="P29" s="310"/>
      <c r="Q29" s="310"/>
      <c r="R29" s="310"/>
      <c r="S29" s="28">
        <v>1</v>
      </c>
      <c r="T29" s="324"/>
      <c r="U29" s="324"/>
      <c r="V29" s="324"/>
      <c r="W29" s="324"/>
      <c r="X29" s="605"/>
      <c r="Y29" s="2"/>
    </row>
    <row r="30" spans="1:25" ht="30" customHeight="1">
      <c r="A30" s="542">
        <v>16</v>
      </c>
      <c r="B30" s="533" t="s">
        <v>335</v>
      </c>
      <c r="C30" s="529" t="s">
        <v>328</v>
      </c>
      <c r="D30" s="39"/>
      <c r="E30" s="122">
        <v>1</v>
      </c>
      <c r="F30" s="254" t="s">
        <v>336</v>
      </c>
      <c r="G30" s="523" t="s">
        <v>444</v>
      </c>
      <c r="J30" s="252"/>
      <c r="K30" s="1"/>
      <c r="L30" s="1"/>
      <c r="M30" s="1"/>
      <c r="N30" s="125"/>
      <c r="O30" s="310"/>
      <c r="P30" s="310"/>
      <c r="Q30" s="310"/>
      <c r="R30" s="310"/>
      <c r="S30" s="310">
        <v>1</v>
      </c>
      <c r="T30" s="324"/>
      <c r="U30" s="324"/>
      <c r="V30" s="324"/>
      <c r="W30" s="324"/>
      <c r="X30" s="605"/>
      <c r="Y30" s="2"/>
    </row>
    <row r="31" spans="1:25" ht="30" customHeight="1">
      <c r="A31" s="544"/>
      <c r="B31" s="534"/>
      <c r="C31" s="530"/>
      <c r="D31" s="39"/>
      <c r="E31" s="122">
        <v>2</v>
      </c>
      <c r="F31" s="254" t="s">
        <v>337</v>
      </c>
      <c r="G31" s="532"/>
      <c r="J31" s="252"/>
      <c r="K31" s="1"/>
      <c r="L31" s="1"/>
      <c r="M31" s="1"/>
      <c r="N31" s="125"/>
      <c r="O31" s="310"/>
      <c r="P31" s="310"/>
      <c r="Q31" s="310"/>
      <c r="R31" s="310"/>
      <c r="S31" s="310"/>
      <c r="T31" s="310"/>
      <c r="U31" s="310">
        <v>1</v>
      </c>
      <c r="V31" s="324"/>
      <c r="W31" s="324"/>
      <c r="X31" s="605"/>
      <c r="Y31" s="2"/>
    </row>
    <row r="32" spans="1:25" ht="30" customHeight="1">
      <c r="A32" s="544"/>
      <c r="B32" s="534"/>
      <c r="C32" s="530"/>
      <c r="D32" s="39"/>
      <c r="E32" s="122">
        <v>3</v>
      </c>
      <c r="F32" s="254" t="s">
        <v>338</v>
      </c>
      <c r="G32" s="532"/>
      <c r="J32" s="252"/>
      <c r="K32" s="1"/>
      <c r="L32" s="1"/>
      <c r="M32" s="1"/>
      <c r="N32" s="125"/>
      <c r="O32" s="310"/>
      <c r="P32" s="310"/>
      <c r="Q32" s="310"/>
      <c r="R32" s="310">
        <v>1</v>
      </c>
      <c r="S32" s="324"/>
      <c r="T32" s="324"/>
      <c r="U32" s="324"/>
      <c r="V32" s="324"/>
      <c r="W32" s="324"/>
      <c r="X32" s="605"/>
      <c r="Y32" s="2"/>
    </row>
    <row r="33" spans="1:25" ht="30" customHeight="1">
      <c r="A33" s="544"/>
      <c r="B33" s="534"/>
      <c r="C33" s="530"/>
      <c r="D33" s="39"/>
      <c r="E33" s="122">
        <v>4</v>
      </c>
      <c r="F33" s="254" t="s">
        <v>339</v>
      </c>
      <c r="G33" s="532"/>
      <c r="J33" s="252"/>
      <c r="K33" s="1"/>
      <c r="L33" s="1"/>
      <c r="M33" s="1"/>
      <c r="N33" s="125"/>
      <c r="O33" s="310"/>
      <c r="P33" s="310"/>
      <c r="Q33" s="310"/>
      <c r="R33" s="310"/>
      <c r="S33" s="310"/>
      <c r="T33" s="310"/>
      <c r="U33" s="310">
        <v>1</v>
      </c>
      <c r="V33" s="324"/>
      <c r="W33" s="324"/>
      <c r="X33" s="605"/>
      <c r="Y33" s="2"/>
    </row>
    <row r="34" spans="1:25" ht="30" customHeight="1">
      <c r="A34" s="544"/>
      <c r="B34" s="534"/>
      <c r="C34" s="530"/>
      <c r="D34" s="39"/>
      <c r="E34" s="122">
        <v>5</v>
      </c>
      <c r="F34" s="254" t="s">
        <v>340</v>
      </c>
      <c r="G34" s="532"/>
      <c r="J34" s="252"/>
      <c r="K34" s="1"/>
      <c r="L34" s="1"/>
      <c r="M34" s="1"/>
      <c r="N34" s="125"/>
      <c r="O34" s="310"/>
      <c r="P34" s="310"/>
      <c r="Q34" s="310"/>
      <c r="R34" s="310"/>
      <c r="S34" s="310">
        <v>1</v>
      </c>
      <c r="T34" s="324"/>
      <c r="U34" s="324"/>
      <c r="V34" s="324"/>
      <c r="W34" s="324"/>
      <c r="X34" s="605"/>
      <c r="Y34" s="2"/>
    </row>
    <row r="35" spans="1:25" ht="30" customHeight="1">
      <c r="A35" s="543"/>
      <c r="B35" s="535"/>
      <c r="C35" s="531"/>
      <c r="D35" s="39"/>
      <c r="E35" s="122">
        <v>6</v>
      </c>
      <c r="F35" s="254" t="s">
        <v>341</v>
      </c>
      <c r="G35" s="524"/>
      <c r="J35" s="252"/>
      <c r="K35" s="1"/>
      <c r="L35" s="1"/>
      <c r="M35" s="1"/>
      <c r="N35" s="125"/>
      <c r="O35" s="310"/>
      <c r="P35" s="310">
        <v>1</v>
      </c>
      <c r="Q35" s="324"/>
      <c r="R35" s="324"/>
      <c r="S35" s="324"/>
      <c r="T35" s="324"/>
      <c r="U35" s="324"/>
      <c r="V35" s="324"/>
      <c r="W35" s="324"/>
      <c r="X35" s="605"/>
      <c r="Y35" s="2"/>
    </row>
    <row r="36" spans="1:25" ht="30" customHeight="1">
      <c r="A36" s="102">
        <v>17</v>
      </c>
      <c r="B36" s="240" t="s">
        <v>342</v>
      </c>
      <c r="C36" s="39" t="s">
        <v>328</v>
      </c>
      <c r="D36" s="39"/>
      <c r="E36" s="122">
        <v>1</v>
      </c>
      <c r="F36" s="254" t="s">
        <v>343</v>
      </c>
      <c r="G36" s="224" t="s">
        <v>444</v>
      </c>
      <c r="J36" s="252"/>
      <c r="K36" s="1"/>
      <c r="L36" s="1"/>
      <c r="M36" s="1"/>
      <c r="N36" s="125">
        <v>1</v>
      </c>
      <c r="O36" s="324"/>
      <c r="P36" s="324"/>
      <c r="Q36" s="324"/>
      <c r="R36" s="324"/>
      <c r="S36" s="324"/>
      <c r="T36" s="324"/>
      <c r="U36" s="324"/>
      <c r="V36" s="324"/>
      <c r="W36" s="324"/>
      <c r="X36" s="605"/>
      <c r="Y36" s="2"/>
    </row>
    <row r="37" spans="1:25" ht="30" customHeight="1">
      <c r="A37" s="542">
        <v>18</v>
      </c>
      <c r="B37" s="533" t="s">
        <v>344</v>
      </c>
      <c r="C37" s="529" t="s">
        <v>328</v>
      </c>
      <c r="D37" s="39"/>
      <c r="E37" s="122">
        <v>1</v>
      </c>
      <c r="F37" s="254" t="s">
        <v>345</v>
      </c>
      <c r="G37" s="523" t="s">
        <v>444</v>
      </c>
      <c r="J37" s="252"/>
      <c r="K37" s="1"/>
      <c r="L37" s="1"/>
      <c r="M37" s="1"/>
      <c r="N37" s="125"/>
      <c r="O37" s="310"/>
      <c r="P37" s="310"/>
      <c r="Q37" s="310"/>
      <c r="R37" s="310"/>
      <c r="S37" s="310">
        <v>1</v>
      </c>
      <c r="T37" s="324"/>
      <c r="U37" s="324"/>
      <c r="V37" s="324"/>
      <c r="W37" s="324"/>
      <c r="X37" s="605"/>
      <c r="Y37" s="2"/>
    </row>
    <row r="38" spans="1:25" ht="30" customHeight="1">
      <c r="A38" s="543"/>
      <c r="B38" s="535"/>
      <c r="C38" s="531"/>
      <c r="D38" s="39"/>
      <c r="E38" s="122">
        <v>2</v>
      </c>
      <c r="F38" s="254" t="s">
        <v>346</v>
      </c>
      <c r="G38" s="524"/>
      <c r="J38" s="252"/>
      <c r="K38" s="1"/>
      <c r="L38" s="1"/>
      <c r="M38" s="1"/>
      <c r="N38" s="125"/>
      <c r="O38" s="310"/>
      <c r="P38" s="310"/>
      <c r="Q38" s="310"/>
      <c r="R38" s="28">
        <v>1</v>
      </c>
      <c r="S38" s="324"/>
      <c r="T38" s="324"/>
      <c r="U38" s="324"/>
      <c r="V38" s="324"/>
      <c r="W38" s="324"/>
      <c r="X38" s="605"/>
      <c r="Y38" s="2"/>
    </row>
    <row r="39" spans="1:25" ht="30" customHeight="1">
      <c r="A39" s="476">
        <v>19</v>
      </c>
      <c r="B39" s="533" t="s">
        <v>347</v>
      </c>
      <c r="C39" s="529" t="s">
        <v>328</v>
      </c>
      <c r="D39" s="39"/>
      <c r="E39" s="122">
        <v>1</v>
      </c>
      <c r="F39" s="254" t="s">
        <v>348</v>
      </c>
      <c r="G39" s="523" t="s">
        <v>444</v>
      </c>
      <c r="J39" s="252"/>
      <c r="K39" s="1"/>
      <c r="L39" s="1"/>
      <c r="M39" s="1"/>
      <c r="N39" s="125"/>
      <c r="O39" s="310"/>
      <c r="P39" s="310">
        <v>1</v>
      </c>
      <c r="Q39" s="324"/>
      <c r="R39" s="324"/>
      <c r="S39" s="324"/>
      <c r="T39" s="324"/>
      <c r="U39" s="324"/>
      <c r="V39" s="324"/>
      <c r="W39" s="324"/>
      <c r="X39" s="605"/>
      <c r="Y39" s="2"/>
    </row>
    <row r="40" spans="1:25" ht="30" customHeight="1">
      <c r="A40" s="476"/>
      <c r="B40" s="534"/>
      <c r="C40" s="530"/>
      <c r="D40" s="39"/>
      <c r="E40" s="122">
        <v>2</v>
      </c>
      <c r="F40" s="254" t="s">
        <v>349</v>
      </c>
      <c r="G40" s="532"/>
      <c r="J40" s="252"/>
      <c r="K40" s="1"/>
      <c r="L40" s="1"/>
      <c r="M40" s="1"/>
      <c r="N40" s="125"/>
      <c r="O40" s="310"/>
      <c r="P40" s="310"/>
      <c r="Q40" s="310"/>
      <c r="R40" s="310"/>
      <c r="S40" s="310">
        <v>1</v>
      </c>
      <c r="T40" s="324"/>
      <c r="U40" s="324"/>
      <c r="V40" s="324"/>
      <c r="W40" s="324"/>
      <c r="X40" s="605"/>
      <c r="Y40" s="2"/>
    </row>
    <row r="41" spans="1:25" ht="30" customHeight="1">
      <c r="A41" s="476"/>
      <c r="B41" s="534"/>
      <c r="C41" s="530"/>
      <c r="D41" s="39"/>
      <c r="E41" s="122">
        <v>3</v>
      </c>
      <c r="F41" s="254" t="s">
        <v>350</v>
      </c>
      <c r="G41" s="532"/>
      <c r="J41" s="252"/>
      <c r="K41" s="1"/>
      <c r="L41" s="1"/>
      <c r="M41" s="1"/>
      <c r="N41" s="125"/>
      <c r="O41" s="28">
        <v>1</v>
      </c>
      <c r="P41" s="324"/>
      <c r="Q41" s="324"/>
      <c r="R41" s="324"/>
      <c r="S41" s="324"/>
      <c r="T41" s="324"/>
      <c r="U41" s="324"/>
      <c r="V41" s="324"/>
      <c r="W41" s="324"/>
      <c r="X41" s="605"/>
      <c r="Y41" s="2"/>
    </row>
    <row r="42" spans="1:25" ht="30" customHeight="1">
      <c r="A42" s="476"/>
      <c r="B42" s="534"/>
      <c r="C42" s="530"/>
      <c r="D42" s="39"/>
      <c r="E42" s="122">
        <v>4</v>
      </c>
      <c r="F42" s="254" t="s">
        <v>351</v>
      </c>
      <c r="G42" s="532"/>
      <c r="J42" s="252"/>
      <c r="K42" s="1"/>
      <c r="L42" s="1"/>
      <c r="M42" s="1"/>
      <c r="N42" s="125"/>
      <c r="O42" s="310"/>
      <c r="P42" s="310"/>
      <c r="Q42" s="310"/>
      <c r="R42" s="28">
        <v>1</v>
      </c>
      <c r="S42" s="324"/>
      <c r="T42" s="324"/>
      <c r="U42" s="324"/>
      <c r="V42" s="324"/>
      <c r="W42" s="324"/>
      <c r="X42" s="605"/>
      <c r="Y42" s="2"/>
    </row>
    <row r="43" spans="1:25" ht="30" customHeight="1">
      <c r="A43" s="476"/>
      <c r="B43" s="535"/>
      <c r="C43" s="531"/>
      <c r="D43" s="39"/>
      <c r="E43" s="122">
        <v>5</v>
      </c>
      <c r="F43" s="254" t="s">
        <v>352</v>
      </c>
      <c r="G43" s="524"/>
      <c r="J43" s="252"/>
      <c r="K43" s="1"/>
      <c r="L43" s="1"/>
      <c r="M43" s="1"/>
      <c r="N43" s="125"/>
      <c r="O43" s="310"/>
      <c r="P43" s="310"/>
      <c r="Q43" s="310"/>
      <c r="R43" s="28">
        <v>1</v>
      </c>
      <c r="S43" s="324"/>
      <c r="T43" s="324"/>
      <c r="U43" s="324"/>
      <c r="V43" s="324"/>
      <c r="W43" s="324"/>
      <c r="X43" s="605"/>
      <c r="Y43" s="2"/>
    </row>
    <row r="44" spans="1:25" ht="30" customHeight="1">
      <c r="A44" s="102">
        <v>20</v>
      </c>
      <c r="B44" s="239" t="s">
        <v>353</v>
      </c>
      <c r="C44" s="529" t="s">
        <v>328</v>
      </c>
      <c r="D44" s="39"/>
      <c r="E44" s="122">
        <v>1</v>
      </c>
      <c r="F44" s="248" t="s">
        <v>354</v>
      </c>
      <c r="G44" s="43" t="s">
        <v>446</v>
      </c>
      <c r="J44" s="252"/>
      <c r="K44" s="1"/>
      <c r="L44" s="1"/>
      <c r="M44" s="1"/>
      <c r="N44" s="125"/>
      <c r="O44" s="28"/>
      <c r="P44" s="28"/>
      <c r="Q44" s="28">
        <v>1</v>
      </c>
      <c r="R44" s="324"/>
      <c r="S44" s="324"/>
      <c r="T44" s="324"/>
      <c r="U44" s="324"/>
      <c r="V44" s="324"/>
      <c r="W44" s="324"/>
      <c r="X44" s="605"/>
      <c r="Y44" s="2"/>
    </row>
    <row r="45" spans="1:25" ht="30" customHeight="1">
      <c r="A45" s="102">
        <v>21</v>
      </c>
      <c r="B45" s="239" t="s">
        <v>355</v>
      </c>
      <c r="C45" s="531"/>
      <c r="D45" s="39"/>
      <c r="E45" s="122">
        <v>1</v>
      </c>
      <c r="F45" s="248" t="s">
        <v>356</v>
      </c>
      <c r="G45" s="43" t="s">
        <v>446</v>
      </c>
      <c r="J45" s="252"/>
      <c r="K45" s="1"/>
      <c r="L45" s="1"/>
      <c r="M45" s="1"/>
      <c r="N45" s="125">
        <v>1</v>
      </c>
      <c r="O45" s="324"/>
      <c r="P45" s="324"/>
      <c r="Q45" s="324"/>
      <c r="R45" s="324"/>
      <c r="S45" s="324"/>
      <c r="T45" s="324"/>
      <c r="U45" s="324"/>
      <c r="V45" s="324"/>
      <c r="W45" s="324"/>
      <c r="X45" s="605"/>
      <c r="Y45" s="2" t="s">
        <v>445</v>
      </c>
    </row>
    <row r="46" spans="1:25" ht="30" customHeight="1">
      <c r="A46" s="102">
        <v>22</v>
      </c>
      <c r="B46" s="240" t="s">
        <v>357</v>
      </c>
      <c r="C46" s="39" t="s">
        <v>358</v>
      </c>
      <c r="D46" s="39"/>
      <c r="E46" s="122">
        <v>1</v>
      </c>
      <c r="F46" s="254" t="s">
        <v>359</v>
      </c>
      <c r="G46" s="224" t="s">
        <v>360</v>
      </c>
      <c r="J46" s="252"/>
      <c r="K46" s="1"/>
      <c r="L46" s="1"/>
      <c r="M46" s="1"/>
      <c r="N46" s="125"/>
      <c r="O46" s="310"/>
      <c r="P46" s="310"/>
      <c r="Q46" s="310"/>
      <c r="R46" s="28"/>
      <c r="S46" s="28">
        <v>1</v>
      </c>
      <c r="T46" s="324"/>
      <c r="U46" s="324"/>
      <c r="V46" s="324"/>
      <c r="W46" s="324"/>
      <c r="X46" s="605"/>
      <c r="Y46" s="2"/>
    </row>
    <row r="47" spans="1:25" ht="30" customHeight="1">
      <c r="A47" s="209">
        <v>23</v>
      </c>
      <c r="B47" s="239" t="s">
        <v>361</v>
      </c>
      <c r="C47" s="529" t="s">
        <v>328</v>
      </c>
      <c r="D47" s="39"/>
      <c r="E47" s="122">
        <v>1</v>
      </c>
      <c r="F47" s="248" t="s">
        <v>362</v>
      </c>
      <c r="G47" s="43" t="s">
        <v>449</v>
      </c>
      <c r="J47" s="252"/>
      <c r="K47" s="1"/>
      <c r="L47" s="1"/>
      <c r="M47" s="1"/>
      <c r="N47" s="125"/>
      <c r="O47" s="28"/>
      <c r="P47" s="28">
        <v>1</v>
      </c>
      <c r="Q47" s="324"/>
      <c r="R47" s="324"/>
      <c r="S47" s="324"/>
      <c r="T47" s="324"/>
      <c r="U47" s="324"/>
      <c r="V47" s="324"/>
      <c r="W47" s="324"/>
      <c r="X47" s="605"/>
      <c r="Y47" s="2"/>
    </row>
    <row r="48" spans="1:25" ht="30" customHeight="1">
      <c r="A48" s="249">
        <v>24</v>
      </c>
      <c r="B48" s="239" t="s">
        <v>363</v>
      </c>
      <c r="C48" s="531"/>
      <c r="D48" s="39"/>
      <c r="E48" s="122">
        <v>1</v>
      </c>
      <c r="F48" s="248" t="s">
        <v>364</v>
      </c>
      <c r="G48" s="43" t="s">
        <v>446</v>
      </c>
      <c r="J48" s="252"/>
      <c r="K48" s="1"/>
      <c r="L48" s="1"/>
      <c r="M48" s="1"/>
      <c r="N48" s="125">
        <v>1</v>
      </c>
      <c r="O48" s="54"/>
      <c r="P48" s="607"/>
      <c r="Q48" s="324"/>
      <c r="R48" s="324"/>
      <c r="S48" s="324"/>
      <c r="T48" s="324"/>
      <c r="U48" s="324"/>
      <c r="V48" s="324"/>
      <c r="W48" s="324"/>
      <c r="X48" s="605"/>
      <c r="Y48" s="2"/>
    </row>
    <row r="49" spans="1:25" ht="30" customHeight="1">
      <c r="A49" s="102">
        <v>25</v>
      </c>
      <c r="B49" s="240" t="s">
        <v>365</v>
      </c>
      <c r="C49" s="39" t="s">
        <v>328</v>
      </c>
      <c r="D49" s="39"/>
      <c r="E49" s="122">
        <v>1</v>
      </c>
      <c r="F49" s="254" t="s">
        <v>366</v>
      </c>
      <c r="G49" s="224" t="s">
        <v>85</v>
      </c>
      <c r="J49" s="252"/>
      <c r="K49" s="1"/>
      <c r="L49" s="1"/>
      <c r="M49" s="1"/>
      <c r="N49" s="125"/>
      <c r="O49" s="324"/>
      <c r="P49" s="324"/>
      <c r="Q49" s="324"/>
      <c r="R49" s="324"/>
      <c r="S49" s="324"/>
      <c r="T49" s="324"/>
      <c r="U49" s="324"/>
      <c r="V49" s="324"/>
      <c r="W49" s="324"/>
      <c r="X49" s="605"/>
      <c r="Y49" s="2"/>
    </row>
    <row r="50" spans="1:25" ht="30" customHeight="1">
      <c r="A50" s="102">
        <v>26</v>
      </c>
      <c r="B50" s="240" t="s">
        <v>367</v>
      </c>
      <c r="C50" s="39" t="s">
        <v>328</v>
      </c>
      <c r="D50" s="39"/>
      <c r="E50" s="122">
        <v>1</v>
      </c>
      <c r="F50" s="254" t="s">
        <v>368</v>
      </c>
      <c r="G50" s="224" t="s">
        <v>307</v>
      </c>
      <c r="J50" s="252"/>
      <c r="K50" s="1"/>
      <c r="L50" s="1"/>
      <c r="M50" s="1"/>
      <c r="N50" s="125"/>
      <c r="O50" s="310"/>
      <c r="P50" s="310"/>
      <c r="Q50" s="310"/>
      <c r="R50" s="310"/>
      <c r="S50" s="310"/>
      <c r="T50" s="310"/>
      <c r="U50" s="310"/>
      <c r="V50" s="28">
        <v>1</v>
      </c>
      <c r="W50" s="324"/>
      <c r="X50" s="605"/>
      <c r="Y50" s="2"/>
    </row>
    <row r="51" spans="1:25" ht="30" customHeight="1">
      <c r="A51" s="102">
        <v>27</v>
      </c>
      <c r="B51" s="240" t="s">
        <v>373</v>
      </c>
      <c r="C51" s="39" t="s">
        <v>294</v>
      </c>
      <c r="D51" s="39"/>
      <c r="E51" s="122">
        <v>1</v>
      </c>
      <c r="F51" s="254" t="s">
        <v>374</v>
      </c>
      <c r="G51" s="224" t="s">
        <v>375</v>
      </c>
      <c r="J51" s="252"/>
      <c r="K51" s="1"/>
      <c r="L51" s="1"/>
      <c r="M51" s="1"/>
      <c r="N51" s="125">
        <v>1</v>
      </c>
      <c r="O51" s="324"/>
      <c r="P51" s="324"/>
      <c r="Q51" s="324"/>
      <c r="R51" s="324"/>
      <c r="S51" s="324"/>
      <c r="T51" s="324"/>
      <c r="U51" s="324"/>
      <c r="V51" s="324"/>
      <c r="W51" s="324"/>
      <c r="X51" s="605"/>
      <c r="Y51" s="2"/>
    </row>
    <row r="52" spans="1:25" ht="30" customHeight="1">
      <c r="A52" s="476">
        <v>28</v>
      </c>
      <c r="B52" s="533" t="s">
        <v>376</v>
      </c>
      <c r="C52" s="529" t="s">
        <v>294</v>
      </c>
      <c r="D52" s="39"/>
      <c r="E52" s="122">
        <v>1</v>
      </c>
      <c r="F52" s="254" t="s">
        <v>377</v>
      </c>
      <c r="G52" s="523" t="s">
        <v>444</v>
      </c>
      <c r="J52" s="252"/>
      <c r="K52" s="1"/>
      <c r="L52" s="1"/>
      <c r="M52" s="1"/>
      <c r="N52" s="125">
        <v>1</v>
      </c>
      <c r="O52" s="324"/>
      <c r="P52" s="324"/>
      <c r="Q52" s="324"/>
      <c r="R52" s="324"/>
      <c r="S52" s="324"/>
      <c r="T52" s="324"/>
      <c r="U52" s="324"/>
      <c r="V52" s="324"/>
      <c r="W52" s="324"/>
      <c r="X52" s="605"/>
      <c r="Y52" s="2"/>
    </row>
    <row r="53" spans="1:25" ht="30" customHeight="1">
      <c r="A53" s="476"/>
      <c r="B53" s="535"/>
      <c r="C53" s="531"/>
      <c r="D53" s="39"/>
      <c r="E53" s="122">
        <v>2</v>
      </c>
      <c r="F53" s="254" t="s">
        <v>378</v>
      </c>
      <c r="G53" s="524"/>
      <c r="J53" s="252"/>
      <c r="K53" s="1"/>
      <c r="L53" s="1"/>
      <c r="M53" s="1"/>
      <c r="N53" s="125"/>
      <c r="O53" s="310"/>
      <c r="P53" s="310">
        <v>1</v>
      </c>
      <c r="Q53" s="324"/>
      <c r="R53" s="324"/>
      <c r="S53" s="324"/>
      <c r="T53" s="324"/>
      <c r="U53" s="324"/>
      <c r="V53" s="324"/>
      <c r="W53" s="324"/>
      <c r="X53" s="605"/>
      <c r="Y53" s="2"/>
    </row>
    <row r="54" spans="1:25" ht="30" customHeight="1">
      <c r="A54" s="476">
        <v>29</v>
      </c>
      <c r="B54" s="533" t="s">
        <v>379</v>
      </c>
      <c r="C54" s="529" t="s">
        <v>294</v>
      </c>
      <c r="D54" s="39"/>
      <c r="E54" s="122">
        <v>1</v>
      </c>
      <c r="F54" s="254" t="s">
        <v>380</v>
      </c>
      <c r="G54" s="523" t="s">
        <v>444</v>
      </c>
      <c r="J54" s="252"/>
      <c r="K54" s="1"/>
      <c r="L54" s="1"/>
      <c r="M54" s="1"/>
      <c r="N54" s="125"/>
      <c r="O54" s="310"/>
      <c r="P54" s="310">
        <v>1</v>
      </c>
      <c r="Q54" s="324"/>
      <c r="R54" s="324"/>
      <c r="S54" s="324"/>
      <c r="T54" s="324"/>
      <c r="U54" s="324"/>
      <c r="V54" s="324"/>
      <c r="W54" s="324"/>
      <c r="X54" s="605"/>
      <c r="Y54" s="2"/>
    </row>
    <row r="55" spans="1:25" ht="30" customHeight="1">
      <c r="A55" s="476"/>
      <c r="B55" s="534"/>
      <c r="C55" s="530"/>
      <c r="D55" s="39"/>
      <c r="E55" s="122">
        <v>2</v>
      </c>
      <c r="F55" s="254" t="s">
        <v>381</v>
      </c>
      <c r="G55" s="532"/>
      <c r="J55" s="252"/>
      <c r="K55" s="1"/>
      <c r="L55" s="1"/>
      <c r="M55" s="1"/>
      <c r="N55" s="125"/>
      <c r="O55" s="310"/>
      <c r="P55" s="310"/>
      <c r="Q55" s="310">
        <v>1</v>
      </c>
      <c r="R55" s="324"/>
      <c r="S55" s="324"/>
      <c r="T55" s="324"/>
      <c r="U55" s="324"/>
      <c r="V55" s="324"/>
      <c r="W55" s="324"/>
      <c r="X55" s="605"/>
      <c r="Y55" s="2"/>
    </row>
    <row r="56" spans="1:25" ht="30" customHeight="1">
      <c r="A56" s="476"/>
      <c r="B56" s="534"/>
      <c r="C56" s="530"/>
      <c r="D56" s="39"/>
      <c r="E56" s="122">
        <v>3</v>
      </c>
      <c r="F56" s="254" t="s">
        <v>382</v>
      </c>
      <c r="G56" s="532"/>
      <c r="J56" s="252"/>
      <c r="K56" s="1"/>
      <c r="L56" s="1"/>
      <c r="M56" s="1"/>
      <c r="N56" s="125"/>
      <c r="O56" s="310"/>
      <c r="P56" s="310"/>
      <c r="Q56" s="310">
        <v>1</v>
      </c>
      <c r="R56" s="324"/>
      <c r="S56" s="324"/>
      <c r="T56" s="324"/>
      <c r="U56" s="324"/>
      <c r="V56" s="324"/>
      <c r="W56" s="324"/>
      <c r="X56" s="605"/>
      <c r="Y56" s="2"/>
    </row>
    <row r="57" spans="1:25" ht="30" customHeight="1">
      <c r="A57" s="476"/>
      <c r="B57" s="535"/>
      <c r="C57" s="531"/>
      <c r="D57" s="39"/>
      <c r="E57" s="122">
        <v>4</v>
      </c>
      <c r="F57" s="254" t="s">
        <v>383</v>
      </c>
      <c r="G57" s="524"/>
      <c r="J57" s="252"/>
      <c r="K57" s="1"/>
      <c r="L57" s="1"/>
      <c r="M57" s="1"/>
      <c r="N57" s="125"/>
      <c r="O57" s="310"/>
      <c r="P57" s="28">
        <v>1</v>
      </c>
      <c r="Q57" s="324"/>
      <c r="R57" s="324"/>
      <c r="S57" s="324"/>
      <c r="T57" s="324"/>
      <c r="U57" s="324"/>
      <c r="V57" s="324"/>
      <c r="W57" s="324"/>
      <c r="X57" s="605"/>
      <c r="Y57" s="2"/>
    </row>
    <row r="58" spans="1:25" ht="30" customHeight="1">
      <c r="A58" s="476">
        <v>30</v>
      </c>
      <c r="B58" s="533" t="s">
        <v>384</v>
      </c>
      <c r="C58" s="529" t="s">
        <v>294</v>
      </c>
      <c r="D58" s="39"/>
      <c r="E58" s="122">
        <v>1</v>
      </c>
      <c r="F58" s="254" t="s">
        <v>385</v>
      </c>
      <c r="G58" s="523" t="s">
        <v>444</v>
      </c>
      <c r="J58" s="252"/>
      <c r="K58" s="1"/>
      <c r="L58" s="1"/>
      <c r="M58" s="1"/>
      <c r="N58" s="125"/>
      <c r="O58" s="310"/>
      <c r="P58" s="310"/>
      <c r="Q58" s="310">
        <v>1</v>
      </c>
      <c r="R58" s="324"/>
      <c r="S58" s="324"/>
      <c r="T58" s="324"/>
      <c r="U58" s="324"/>
      <c r="V58" s="324"/>
      <c r="W58" s="324"/>
      <c r="X58" s="605"/>
      <c r="Y58" s="2"/>
    </row>
    <row r="59" spans="1:25" ht="30" customHeight="1">
      <c r="A59" s="476"/>
      <c r="B59" s="534"/>
      <c r="C59" s="530"/>
      <c r="D59" s="39"/>
      <c r="E59" s="122">
        <v>2</v>
      </c>
      <c r="F59" s="254" t="s">
        <v>386</v>
      </c>
      <c r="G59" s="532"/>
      <c r="J59" s="252"/>
      <c r="K59" s="1"/>
      <c r="L59" s="1"/>
      <c r="M59" s="1"/>
      <c r="N59" s="125"/>
      <c r="O59" s="28">
        <v>1</v>
      </c>
      <c r="P59" s="324"/>
      <c r="Q59" s="324"/>
      <c r="R59" s="324"/>
      <c r="S59" s="324"/>
      <c r="T59" s="324"/>
      <c r="U59" s="324"/>
      <c r="V59" s="324"/>
      <c r="W59" s="324"/>
      <c r="X59" s="605"/>
      <c r="Y59" s="2"/>
    </row>
    <row r="60" spans="1:25" ht="30" customHeight="1">
      <c r="A60" s="476"/>
      <c r="B60" s="535"/>
      <c r="C60" s="531"/>
      <c r="D60" s="39"/>
      <c r="E60" s="122">
        <v>3</v>
      </c>
      <c r="F60" s="254" t="s">
        <v>387</v>
      </c>
      <c r="G60" s="524"/>
      <c r="J60" s="252"/>
      <c r="K60" s="1"/>
      <c r="L60" s="1"/>
      <c r="M60" s="1"/>
      <c r="N60" s="125"/>
      <c r="O60" s="310"/>
      <c r="P60" s="310"/>
      <c r="Q60" s="310">
        <v>1</v>
      </c>
      <c r="R60" s="324"/>
      <c r="S60" s="324"/>
      <c r="T60" s="324"/>
      <c r="U60" s="324"/>
      <c r="V60" s="324"/>
      <c r="W60" s="324"/>
      <c r="X60" s="605"/>
      <c r="Y60" s="2"/>
    </row>
    <row r="61" spans="1:25" ht="30" customHeight="1">
      <c r="A61" s="476">
        <v>31</v>
      </c>
      <c r="B61" s="533" t="s">
        <v>388</v>
      </c>
      <c r="C61" s="529" t="s">
        <v>294</v>
      </c>
      <c r="D61" s="39"/>
      <c r="E61" s="122">
        <v>1</v>
      </c>
      <c r="F61" s="254" t="s">
        <v>389</v>
      </c>
      <c r="G61" s="523" t="s">
        <v>444</v>
      </c>
      <c r="J61" s="252"/>
      <c r="K61" s="1"/>
      <c r="L61" s="1"/>
      <c r="M61" s="1"/>
      <c r="N61" s="125"/>
      <c r="O61" s="310"/>
      <c r="P61" s="310"/>
      <c r="Q61" s="310">
        <v>1</v>
      </c>
      <c r="R61" s="324"/>
      <c r="S61" s="324"/>
      <c r="T61" s="324"/>
      <c r="U61" s="324"/>
      <c r="V61" s="324"/>
      <c r="W61" s="324"/>
      <c r="X61" s="605"/>
      <c r="Y61" s="2"/>
    </row>
    <row r="62" spans="1:25" ht="30" customHeight="1">
      <c r="A62" s="476"/>
      <c r="B62" s="534"/>
      <c r="C62" s="530"/>
      <c r="D62" s="39"/>
      <c r="E62" s="122">
        <v>2</v>
      </c>
      <c r="F62" s="254" t="s">
        <v>390</v>
      </c>
      <c r="G62" s="532"/>
      <c r="J62" s="252"/>
      <c r="K62" s="1"/>
      <c r="L62" s="1"/>
      <c r="M62" s="1"/>
      <c r="N62" s="125"/>
      <c r="O62" s="28">
        <v>1</v>
      </c>
      <c r="P62" s="324"/>
      <c r="Q62" s="324"/>
      <c r="R62" s="324"/>
      <c r="S62" s="324"/>
      <c r="T62" s="324"/>
      <c r="U62" s="324"/>
      <c r="V62" s="324"/>
      <c r="W62" s="324"/>
      <c r="X62" s="605"/>
      <c r="Y62" s="2"/>
    </row>
    <row r="63" spans="1:25" ht="30" customHeight="1">
      <c r="A63" s="476"/>
      <c r="B63" s="535"/>
      <c r="C63" s="531"/>
      <c r="D63" s="39"/>
      <c r="E63" s="122">
        <v>3</v>
      </c>
      <c r="F63" s="254" t="s">
        <v>391</v>
      </c>
      <c r="G63" s="524"/>
      <c r="J63" s="252"/>
      <c r="K63" s="1"/>
      <c r="L63" s="1"/>
      <c r="M63" s="1"/>
      <c r="N63" s="125"/>
      <c r="O63" s="310"/>
      <c r="P63" s="310"/>
      <c r="Q63" s="310">
        <v>1</v>
      </c>
      <c r="R63" s="324"/>
      <c r="S63" s="324"/>
      <c r="T63" s="324"/>
      <c r="U63" s="324"/>
      <c r="V63" s="324"/>
      <c r="W63" s="324"/>
      <c r="X63" s="605"/>
      <c r="Y63" s="2"/>
    </row>
    <row r="64" spans="1:25" ht="30" customHeight="1">
      <c r="A64" s="476">
        <v>32</v>
      </c>
      <c r="B64" s="533" t="s">
        <v>392</v>
      </c>
      <c r="C64" s="529" t="s">
        <v>294</v>
      </c>
      <c r="D64" s="39"/>
      <c r="E64" s="122">
        <v>1</v>
      </c>
      <c r="F64" s="254" t="s">
        <v>393</v>
      </c>
      <c r="G64" s="523" t="s">
        <v>444</v>
      </c>
      <c r="J64" s="252"/>
      <c r="K64" s="1"/>
      <c r="L64" s="1"/>
      <c r="M64" s="1"/>
      <c r="N64" s="125"/>
      <c r="O64" s="310"/>
      <c r="P64" s="310">
        <v>1</v>
      </c>
      <c r="Q64" s="324"/>
      <c r="R64" s="324"/>
      <c r="S64" s="324"/>
      <c r="T64" s="324"/>
      <c r="U64" s="324"/>
      <c r="V64" s="324"/>
      <c r="W64" s="324"/>
      <c r="X64" s="605"/>
      <c r="Y64" s="2"/>
    </row>
    <row r="65" spans="1:25" ht="30" customHeight="1">
      <c r="A65" s="476"/>
      <c r="B65" s="534"/>
      <c r="C65" s="530"/>
      <c r="D65" s="39"/>
      <c r="E65" s="122">
        <v>2</v>
      </c>
      <c r="F65" s="254" t="s">
        <v>394</v>
      </c>
      <c r="G65" s="532"/>
      <c r="J65" s="252"/>
      <c r="K65" s="1"/>
      <c r="L65" s="1"/>
      <c r="M65" s="1"/>
      <c r="N65" s="125"/>
      <c r="O65" s="310"/>
      <c r="P65" s="310"/>
      <c r="Q65" s="310">
        <v>1</v>
      </c>
      <c r="R65" s="324"/>
      <c r="S65" s="324"/>
      <c r="T65" s="324"/>
      <c r="U65" s="324"/>
      <c r="V65" s="324"/>
      <c r="W65" s="324"/>
      <c r="X65" s="605"/>
      <c r="Y65" s="2"/>
    </row>
    <row r="66" spans="1:25" ht="30" customHeight="1">
      <c r="A66" s="476"/>
      <c r="B66" s="534"/>
      <c r="C66" s="530"/>
      <c r="D66" s="39"/>
      <c r="E66" s="122">
        <v>3</v>
      </c>
      <c r="F66" s="254" t="s">
        <v>395</v>
      </c>
      <c r="G66" s="532"/>
      <c r="J66" s="252"/>
      <c r="K66" s="1"/>
      <c r="L66" s="1"/>
      <c r="M66" s="1"/>
      <c r="N66" s="125">
        <v>1</v>
      </c>
      <c r="O66" s="324"/>
      <c r="P66" s="324"/>
      <c r="Q66" s="324"/>
      <c r="R66" s="324"/>
      <c r="S66" s="324"/>
      <c r="T66" s="324"/>
      <c r="U66" s="324"/>
      <c r="V66" s="324"/>
      <c r="W66" s="324"/>
      <c r="X66" s="605"/>
      <c r="Y66" s="2"/>
    </row>
    <row r="67" spans="1:25" ht="30" customHeight="1">
      <c r="A67" s="476"/>
      <c r="B67" s="534"/>
      <c r="C67" s="530"/>
      <c r="D67" s="39"/>
      <c r="E67" s="122">
        <v>4</v>
      </c>
      <c r="F67" s="254" t="s">
        <v>396</v>
      </c>
      <c r="G67" s="532"/>
      <c r="J67" s="252"/>
      <c r="K67" s="1"/>
      <c r="L67" s="1"/>
      <c r="M67" s="1"/>
      <c r="N67" s="125"/>
      <c r="O67" s="310"/>
      <c r="P67" s="310"/>
      <c r="Q67" s="310"/>
      <c r="R67" s="310">
        <v>1</v>
      </c>
      <c r="S67" s="324"/>
      <c r="T67" s="324"/>
      <c r="U67" s="324"/>
      <c r="V67" s="324"/>
      <c r="W67" s="324"/>
      <c r="X67" s="605"/>
      <c r="Y67" s="2"/>
    </row>
    <row r="68" spans="1:25" ht="30" customHeight="1">
      <c r="A68" s="476"/>
      <c r="B68" s="535"/>
      <c r="C68" s="531"/>
      <c r="D68" s="39"/>
      <c r="E68" s="122">
        <v>5</v>
      </c>
      <c r="F68" s="254" t="s">
        <v>397</v>
      </c>
      <c r="G68" s="524"/>
      <c r="J68" s="252"/>
      <c r="K68" s="1"/>
      <c r="L68" s="1"/>
      <c r="M68" s="1"/>
      <c r="N68" s="125"/>
      <c r="O68" s="310"/>
      <c r="P68" s="310"/>
      <c r="Q68" s="310"/>
      <c r="R68" s="310">
        <v>1</v>
      </c>
      <c r="S68" s="324"/>
      <c r="T68" s="324"/>
      <c r="U68" s="324"/>
      <c r="V68" s="324"/>
      <c r="W68" s="324"/>
      <c r="X68" s="605"/>
      <c r="Y68" s="2"/>
    </row>
    <row r="69" spans="1:25" ht="30" customHeight="1">
      <c r="A69" s="102">
        <v>33</v>
      </c>
      <c r="B69" s="240" t="s">
        <v>398</v>
      </c>
      <c r="C69" s="39" t="s">
        <v>294</v>
      </c>
      <c r="D69" s="39"/>
      <c r="E69" s="122">
        <v>1</v>
      </c>
      <c r="F69" s="254" t="s">
        <v>399</v>
      </c>
      <c r="G69" s="224" t="s">
        <v>444</v>
      </c>
      <c r="J69" s="252"/>
      <c r="K69" s="1"/>
      <c r="L69" s="1"/>
      <c r="M69" s="1"/>
      <c r="N69" s="125"/>
      <c r="O69" s="310"/>
      <c r="P69" s="310">
        <v>1</v>
      </c>
      <c r="Q69" s="324"/>
      <c r="R69" s="324"/>
      <c r="S69" s="324"/>
      <c r="T69" s="324"/>
      <c r="U69" s="324"/>
      <c r="V69" s="324"/>
      <c r="W69" s="324"/>
      <c r="X69" s="605"/>
      <c r="Y69" s="2"/>
    </row>
    <row r="70" spans="1:25" ht="30" customHeight="1">
      <c r="A70" s="102">
        <v>34</v>
      </c>
      <c r="B70" s="239" t="s">
        <v>443</v>
      </c>
      <c r="C70" s="529" t="s">
        <v>80</v>
      </c>
      <c r="D70" s="39"/>
      <c r="E70" s="122">
        <v>1</v>
      </c>
      <c r="F70" s="254" t="s">
        <v>400</v>
      </c>
      <c r="G70" s="224" t="s">
        <v>85</v>
      </c>
      <c r="J70" s="252"/>
      <c r="K70" s="1"/>
      <c r="L70" s="1"/>
      <c r="M70" s="1"/>
      <c r="N70" s="125"/>
      <c r="O70" s="324"/>
      <c r="P70" s="324"/>
      <c r="Q70" s="324"/>
      <c r="R70" s="324"/>
      <c r="S70" s="324"/>
      <c r="T70" s="324"/>
      <c r="U70" s="324"/>
      <c r="V70" s="324"/>
      <c r="W70" s="324"/>
      <c r="X70" s="605"/>
      <c r="Y70" s="2"/>
    </row>
    <row r="71" spans="1:25" ht="30" customHeight="1">
      <c r="A71" s="102">
        <v>35</v>
      </c>
      <c r="B71" s="239" t="s">
        <v>442</v>
      </c>
      <c r="C71" s="531"/>
      <c r="D71" s="39"/>
      <c r="E71" s="122">
        <v>1</v>
      </c>
      <c r="F71" s="248" t="s">
        <v>401</v>
      </c>
      <c r="G71" s="224" t="s">
        <v>85</v>
      </c>
      <c r="J71" s="252"/>
      <c r="K71" s="1"/>
      <c r="L71" s="1"/>
      <c r="M71" s="1"/>
      <c r="N71" s="125"/>
      <c r="O71" s="324"/>
      <c r="P71" s="324"/>
      <c r="Q71" s="324"/>
      <c r="R71" s="324"/>
      <c r="S71" s="324"/>
      <c r="T71" s="324"/>
      <c r="U71" s="324"/>
      <c r="V71" s="324"/>
      <c r="W71" s="324"/>
      <c r="X71" s="605"/>
      <c r="Y71" s="2"/>
    </row>
    <row r="72" spans="1:25" ht="30" customHeight="1">
      <c r="A72" s="102">
        <v>36</v>
      </c>
      <c r="B72" s="240" t="s">
        <v>402</v>
      </c>
      <c r="C72" s="39" t="s">
        <v>80</v>
      </c>
      <c r="D72" s="39"/>
      <c r="E72" s="122">
        <v>1</v>
      </c>
      <c r="F72" s="248" t="s">
        <v>403</v>
      </c>
      <c r="G72" s="43" t="s">
        <v>448</v>
      </c>
      <c r="J72" s="252"/>
      <c r="K72" s="1"/>
      <c r="L72" s="1"/>
      <c r="M72" s="1"/>
      <c r="N72" s="125">
        <v>1</v>
      </c>
      <c r="O72" s="324"/>
      <c r="P72" s="324"/>
      <c r="Q72" s="324"/>
      <c r="R72" s="324"/>
      <c r="S72" s="324"/>
      <c r="T72" s="324"/>
      <c r="U72" s="324"/>
      <c r="V72" s="324"/>
      <c r="W72" s="324"/>
      <c r="X72" s="605"/>
      <c r="Y72" s="2"/>
    </row>
    <row r="73" spans="1:25" ht="30" customHeight="1">
      <c r="A73" s="102">
        <v>37</v>
      </c>
      <c r="B73" s="240" t="s">
        <v>405</v>
      </c>
      <c r="C73" s="39" t="s">
        <v>80</v>
      </c>
      <c r="D73" s="39"/>
      <c r="E73" s="122">
        <v>1</v>
      </c>
      <c r="F73" s="248" t="s">
        <v>406</v>
      </c>
      <c r="G73" s="43" t="s">
        <v>85</v>
      </c>
      <c r="J73" s="252"/>
      <c r="K73" s="1"/>
      <c r="L73" s="1"/>
      <c r="M73" s="1"/>
      <c r="N73" s="125"/>
      <c r="O73" s="324"/>
      <c r="P73" s="324"/>
      <c r="Q73" s="324"/>
      <c r="R73" s="324"/>
      <c r="S73" s="324"/>
      <c r="T73" s="324"/>
      <c r="U73" s="324"/>
      <c r="V73" s="324"/>
      <c r="W73" s="324"/>
      <c r="X73" s="605"/>
      <c r="Y73" s="2"/>
    </row>
    <row r="74" spans="1:25" ht="30" customHeight="1">
      <c r="A74" s="102">
        <v>38</v>
      </c>
      <c r="B74" s="240" t="s">
        <v>407</v>
      </c>
      <c r="C74" s="39" t="s">
        <v>80</v>
      </c>
      <c r="D74" s="39"/>
      <c r="E74" s="122">
        <v>1</v>
      </c>
      <c r="F74" s="248" t="s">
        <v>408</v>
      </c>
      <c r="G74" s="43" t="s">
        <v>447</v>
      </c>
      <c r="J74" s="252"/>
      <c r="K74" s="1"/>
      <c r="L74" s="1"/>
      <c r="M74" s="1"/>
      <c r="N74" s="125"/>
      <c r="O74" s="310"/>
      <c r="P74" s="310"/>
      <c r="Q74" s="310"/>
      <c r="R74" s="310"/>
      <c r="S74" s="28">
        <v>1</v>
      </c>
      <c r="T74" s="324"/>
      <c r="U74" s="324"/>
      <c r="V74" s="324"/>
      <c r="W74" s="324"/>
      <c r="X74" s="605"/>
      <c r="Y74" s="2"/>
    </row>
    <row r="75" spans="1:25" ht="30" customHeight="1">
      <c r="A75" s="102">
        <v>39</v>
      </c>
      <c r="B75" s="239" t="s">
        <v>441</v>
      </c>
      <c r="C75" s="529" t="s">
        <v>80</v>
      </c>
      <c r="D75" s="39"/>
      <c r="E75" s="122">
        <v>1</v>
      </c>
      <c r="F75" s="248" t="s">
        <v>409</v>
      </c>
      <c r="G75" s="43" t="s">
        <v>404</v>
      </c>
      <c r="J75" s="252"/>
      <c r="K75" s="1"/>
      <c r="L75" s="1"/>
      <c r="M75" s="1"/>
      <c r="N75" s="125"/>
      <c r="O75" s="310"/>
      <c r="P75" s="310"/>
      <c r="Q75" s="28">
        <v>1</v>
      </c>
      <c r="R75" s="324"/>
      <c r="S75" s="324"/>
      <c r="T75" s="324"/>
      <c r="U75" s="324"/>
      <c r="V75" s="324"/>
      <c r="W75" s="324"/>
      <c r="X75" s="605"/>
      <c r="Y75" s="2"/>
    </row>
    <row r="76" spans="1:25" ht="30" customHeight="1">
      <c r="A76" s="102">
        <v>40</v>
      </c>
      <c r="B76" s="239" t="s">
        <v>440</v>
      </c>
      <c r="C76" s="530"/>
      <c r="D76" s="39"/>
      <c r="E76" s="122">
        <v>1</v>
      </c>
      <c r="F76" s="248" t="s">
        <v>410</v>
      </c>
      <c r="G76" s="43" t="s">
        <v>88</v>
      </c>
      <c r="J76" s="252"/>
      <c r="K76" s="1"/>
      <c r="L76" s="1"/>
      <c r="M76" s="1"/>
      <c r="N76" s="125">
        <v>1</v>
      </c>
      <c r="O76" s="324"/>
      <c r="P76" s="324"/>
      <c r="Q76" s="324"/>
      <c r="R76" s="324"/>
      <c r="S76" s="324"/>
      <c r="T76" s="324"/>
      <c r="U76" s="324"/>
      <c r="V76" s="324"/>
      <c r="W76" s="324"/>
      <c r="X76" s="605"/>
      <c r="Y76" s="2"/>
    </row>
    <row r="77" spans="1:25" ht="30" customHeight="1">
      <c r="A77" s="102">
        <v>41</v>
      </c>
      <c r="B77" s="239" t="s">
        <v>439</v>
      </c>
      <c r="C77" s="531"/>
      <c r="D77" s="39"/>
      <c r="E77" s="122">
        <v>1</v>
      </c>
      <c r="F77" s="248" t="s">
        <v>411</v>
      </c>
      <c r="G77" s="43" t="s">
        <v>404</v>
      </c>
      <c r="J77" s="252"/>
      <c r="K77" s="1"/>
      <c r="L77" s="1"/>
      <c r="M77" s="1"/>
      <c r="N77" s="125"/>
      <c r="O77" s="310"/>
      <c r="P77" s="28">
        <v>1</v>
      </c>
      <c r="Q77" s="324"/>
      <c r="R77" s="324"/>
      <c r="S77" s="324"/>
      <c r="T77" s="324"/>
      <c r="U77" s="324"/>
      <c r="V77" s="324"/>
      <c r="W77" s="324"/>
      <c r="X77" s="605"/>
      <c r="Y77" s="2"/>
    </row>
    <row r="78" spans="1:25" ht="30" customHeight="1">
      <c r="A78" s="102">
        <v>42</v>
      </c>
      <c r="B78" s="239" t="s">
        <v>438</v>
      </c>
      <c r="C78" s="529" t="s">
        <v>80</v>
      </c>
      <c r="D78" s="39"/>
      <c r="E78" s="122">
        <v>1</v>
      </c>
      <c r="F78" s="248" t="s">
        <v>412</v>
      </c>
      <c r="G78" s="43" t="s">
        <v>87</v>
      </c>
      <c r="J78" s="252"/>
      <c r="K78" s="1"/>
      <c r="L78" s="1"/>
      <c r="M78" s="1"/>
      <c r="N78" s="125">
        <v>1</v>
      </c>
      <c r="O78" s="324"/>
      <c r="P78" s="324"/>
      <c r="Q78" s="324"/>
      <c r="R78" s="324"/>
      <c r="S78" s="324"/>
      <c r="T78" s="324"/>
      <c r="U78" s="324"/>
      <c r="V78" s="324"/>
      <c r="W78" s="324"/>
      <c r="X78" s="605"/>
      <c r="Y78" s="2"/>
    </row>
    <row r="79" spans="1:25" ht="30" customHeight="1">
      <c r="A79" s="102">
        <v>43</v>
      </c>
      <c r="B79" s="239" t="s">
        <v>437</v>
      </c>
      <c r="C79" s="531"/>
      <c r="D79" s="39"/>
      <c r="E79" s="122">
        <v>1</v>
      </c>
      <c r="F79" s="248" t="s">
        <v>413</v>
      </c>
      <c r="G79" s="43" t="s">
        <v>85</v>
      </c>
      <c r="J79" s="252"/>
      <c r="K79" s="1"/>
      <c r="L79" s="1"/>
      <c r="M79" s="1"/>
      <c r="N79" s="125"/>
      <c r="O79" s="324"/>
      <c r="P79" s="324"/>
      <c r="Q79" s="324"/>
      <c r="R79" s="324"/>
      <c r="S79" s="324"/>
      <c r="T79" s="324"/>
      <c r="U79" s="324"/>
      <c r="V79" s="324"/>
      <c r="W79" s="324"/>
      <c r="X79" s="605"/>
      <c r="Y79" s="2"/>
    </row>
    <row r="80" spans="1:25" ht="30" customHeight="1">
      <c r="A80" s="102">
        <v>44</v>
      </c>
      <c r="B80" s="239" t="s">
        <v>436</v>
      </c>
      <c r="C80" s="529" t="s">
        <v>80</v>
      </c>
      <c r="D80" s="39"/>
      <c r="E80" s="122">
        <v>1</v>
      </c>
      <c r="F80" s="248" t="s">
        <v>414</v>
      </c>
      <c r="G80" s="43" t="s">
        <v>85</v>
      </c>
      <c r="J80" s="252"/>
      <c r="K80" s="1"/>
      <c r="L80" s="1"/>
      <c r="M80" s="1"/>
      <c r="N80" s="125"/>
      <c r="O80" s="324"/>
      <c r="P80" s="324"/>
      <c r="Q80" s="324"/>
      <c r="R80" s="324"/>
      <c r="S80" s="324"/>
      <c r="T80" s="324"/>
      <c r="U80" s="324"/>
      <c r="V80" s="324"/>
      <c r="W80" s="324"/>
      <c r="X80" s="605"/>
      <c r="Y80" s="2"/>
    </row>
    <row r="81" spans="1:25" ht="30" customHeight="1">
      <c r="A81" s="102">
        <v>45</v>
      </c>
      <c r="B81" s="239" t="s">
        <v>435</v>
      </c>
      <c r="C81" s="531"/>
      <c r="D81" s="39"/>
      <c r="E81" s="122">
        <v>1</v>
      </c>
      <c r="F81" s="248" t="s">
        <v>415</v>
      </c>
      <c r="G81" s="43" t="s">
        <v>416</v>
      </c>
      <c r="J81" s="252"/>
      <c r="K81" s="1"/>
      <c r="L81" s="1"/>
      <c r="M81" s="1"/>
      <c r="N81" s="125"/>
      <c r="O81" s="28"/>
      <c r="P81" s="28">
        <v>1</v>
      </c>
      <c r="Q81" s="324"/>
      <c r="R81" s="324"/>
      <c r="S81" s="324"/>
      <c r="T81" s="324"/>
      <c r="U81" s="324"/>
      <c r="V81" s="324"/>
      <c r="W81" s="324"/>
      <c r="X81" s="605"/>
      <c r="Y81" s="2"/>
    </row>
    <row r="82" spans="1:25" ht="30" customHeight="1">
      <c r="A82" s="102">
        <v>46</v>
      </c>
      <c r="B82" s="240" t="s">
        <v>417</v>
      </c>
      <c r="C82" s="39" t="s">
        <v>80</v>
      </c>
      <c r="D82" s="39"/>
      <c r="E82" s="122">
        <v>1</v>
      </c>
      <c r="F82" s="248" t="s">
        <v>418</v>
      </c>
      <c r="G82" s="43" t="s">
        <v>419</v>
      </c>
      <c r="J82" s="252"/>
      <c r="K82" s="1"/>
      <c r="L82" s="1"/>
      <c r="M82" s="1"/>
      <c r="N82" s="125">
        <v>1</v>
      </c>
      <c r="O82" s="324"/>
      <c r="P82" s="324"/>
      <c r="Q82" s="324"/>
      <c r="R82" s="324"/>
      <c r="S82" s="324"/>
      <c r="T82" s="324"/>
      <c r="U82" s="324"/>
      <c r="V82" s="324"/>
      <c r="W82" s="324"/>
      <c r="X82" s="605"/>
      <c r="Y82" s="2"/>
    </row>
    <row r="83" spans="1:25" ht="30" customHeight="1">
      <c r="A83" s="102">
        <v>47</v>
      </c>
      <c r="B83" s="259" t="s">
        <v>434</v>
      </c>
      <c r="C83" s="529" t="s">
        <v>80</v>
      </c>
      <c r="D83" s="39"/>
      <c r="E83" s="122">
        <v>1</v>
      </c>
      <c r="F83" s="248" t="s">
        <v>420</v>
      </c>
      <c r="G83" s="43" t="s">
        <v>421</v>
      </c>
      <c r="J83" s="252"/>
      <c r="K83" s="1"/>
      <c r="L83" s="1"/>
      <c r="M83" s="1"/>
      <c r="N83" s="125">
        <v>1</v>
      </c>
      <c r="O83" s="324"/>
      <c r="P83" s="324"/>
      <c r="Q83" s="324"/>
      <c r="R83" s="324"/>
      <c r="S83" s="324"/>
      <c r="T83" s="324"/>
      <c r="U83" s="324"/>
      <c r="V83" s="324"/>
      <c r="W83" s="324"/>
      <c r="X83" s="605"/>
      <c r="Y83" s="2"/>
    </row>
    <row r="84" spans="1:25" ht="30" customHeight="1">
      <c r="A84" s="102">
        <v>48</v>
      </c>
      <c r="B84" s="259" t="s">
        <v>433</v>
      </c>
      <c r="C84" s="531"/>
      <c r="D84" s="39"/>
      <c r="E84" s="122">
        <v>1</v>
      </c>
      <c r="F84" s="248" t="s">
        <v>422</v>
      </c>
      <c r="G84" s="43" t="s">
        <v>421</v>
      </c>
      <c r="J84" s="252"/>
      <c r="K84" s="1"/>
      <c r="L84" s="1"/>
      <c r="M84" s="1"/>
      <c r="N84" s="125">
        <v>1</v>
      </c>
      <c r="O84" s="324"/>
      <c r="P84" s="324"/>
      <c r="Q84" s="324"/>
      <c r="R84" s="324"/>
      <c r="S84" s="324"/>
      <c r="T84" s="324"/>
      <c r="U84" s="324"/>
      <c r="V84" s="324"/>
      <c r="W84" s="324"/>
      <c r="X84" s="605"/>
      <c r="Y84" s="2"/>
    </row>
    <row r="85" spans="1:25" ht="30" customHeight="1">
      <c r="A85" s="102">
        <v>49</v>
      </c>
      <c r="B85" s="240" t="s">
        <v>423</v>
      </c>
      <c r="C85" s="39" t="s">
        <v>80</v>
      </c>
      <c r="D85" s="39"/>
      <c r="E85" s="122">
        <v>1</v>
      </c>
      <c r="F85" s="254" t="s">
        <v>424</v>
      </c>
      <c r="G85" s="225" t="s">
        <v>425</v>
      </c>
      <c r="J85" s="252"/>
      <c r="K85" s="1"/>
      <c r="L85" s="1"/>
      <c r="M85" s="1"/>
      <c r="N85" s="125"/>
      <c r="O85" s="310"/>
      <c r="P85" s="310">
        <v>1</v>
      </c>
      <c r="Q85" s="324"/>
      <c r="R85" s="324"/>
      <c r="S85" s="324"/>
      <c r="T85" s="324"/>
      <c r="U85" s="324"/>
      <c r="V85" s="324"/>
      <c r="W85" s="324"/>
      <c r="X85" s="605"/>
      <c r="Y85" s="2"/>
    </row>
    <row r="86" spans="1:25" ht="30" customHeight="1">
      <c r="A86" s="102">
        <v>50</v>
      </c>
      <c r="B86" s="239" t="s">
        <v>430</v>
      </c>
      <c r="C86" s="529" t="s">
        <v>80</v>
      </c>
      <c r="D86" s="39"/>
      <c r="E86" s="122">
        <v>1</v>
      </c>
      <c r="F86" s="248" t="s">
        <v>426</v>
      </c>
      <c r="G86" s="43" t="s">
        <v>85</v>
      </c>
      <c r="J86" s="252"/>
      <c r="K86" s="1"/>
      <c r="L86" s="1"/>
      <c r="M86" s="1"/>
      <c r="N86" s="125"/>
      <c r="O86" s="324"/>
      <c r="P86" s="324"/>
      <c r="Q86" s="324"/>
      <c r="R86" s="324"/>
      <c r="S86" s="324"/>
      <c r="T86" s="324"/>
      <c r="U86" s="324"/>
      <c r="V86" s="324"/>
      <c r="W86" s="324"/>
      <c r="X86" s="605"/>
      <c r="Y86" s="2"/>
    </row>
    <row r="87" spans="1:25" ht="30" customHeight="1">
      <c r="A87" s="102">
        <v>51</v>
      </c>
      <c r="B87" s="239" t="s">
        <v>431</v>
      </c>
      <c r="C87" s="530"/>
      <c r="D87" s="39"/>
      <c r="E87" s="122">
        <v>1</v>
      </c>
      <c r="F87" s="248" t="s">
        <v>427</v>
      </c>
      <c r="G87" s="43" t="s">
        <v>88</v>
      </c>
      <c r="J87" s="252"/>
      <c r="K87" s="1"/>
      <c r="L87" s="1"/>
      <c r="M87" s="1"/>
      <c r="N87" s="125">
        <v>1</v>
      </c>
      <c r="O87" s="324"/>
      <c r="P87" s="324"/>
      <c r="Q87" s="324"/>
      <c r="R87" s="324"/>
      <c r="S87" s="324"/>
      <c r="T87" s="324"/>
      <c r="U87" s="324"/>
      <c r="V87" s="324"/>
      <c r="W87" s="324"/>
      <c r="X87" s="605"/>
      <c r="Y87" s="2"/>
    </row>
    <row r="88" spans="1:25" ht="30" customHeight="1">
      <c r="A88" s="209">
        <v>52</v>
      </c>
      <c r="B88" s="239" t="s">
        <v>432</v>
      </c>
      <c r="C88" s="530"/>
      <c r="D88" s="159"/>
      <c r="E88" s="134">
        <v>1</v>
      </c>
      <c r="F88" s="251" t="s">
        <v>428</v>
      </c>
      <c r="G88" s="214" t="s">
        <v>88</v>
      </c>
      <c r="J88" s="252"/>
      <c r="K88" s="1"/>
      <c r="L88" s="1"/>
      <c r="M88" s="1"/>
      <c r="N88" s="125">
        <v>1</v>
      </c>
      <c r="O88" s="324"/>
      <c r="P88" s="324"/>
      <c r="Q88" s="324"/>
      <c r="R88" s="324"/>
      <c r="S88" s="324"/>
      <c r="T88" s="324"/>
      <c r="U88" s="324"/>
      <c r="V88" s="324"/>
      <c r="W88" s="324"/>
      <c r="X88" s="605"/>
      <c r="Y88" s="2"/>
    </row>
    <row r="89" spans="1:25" ht="24.95" customHeight="1">
      <c r="A89" s="417" t="s">
        <v>129</v>
      </c>
      <c r="B89" s="448"/>
      <c r="C89" s="448"/>
      <c r="D89" s="418"/>
      <c r="E89" s="126">
        <f>E9+E10+E13+E17+E18+E19+E20+E21+E22+E23+E24+E25+E26+E28+E29+E35+E36+E38+E43+E44+E45+E46+E47+E48+E49+E50+E51+E53+E57+E60+E63+E68+E69+E70+E71+E72+E73+E74+E75+E76+E77+E78+E79+E80+E81+E82+E83+E84+E85+E86+E87+E88</f>
        <v>81</v>
      </c>
      <c r="F89" s="1"/>
      <c r="G89" s="120"/>
      <c r="H89" s="1"/>
      <c r="I89" s="1"/>
      <c r="J89" s="252"/>
      <c r="K89" s="1"/>
      <c r="L89" s="1"/>
      <c r="M89" s="1"/>
      <c r="N89" s="126">
        <f t="shared" ref="N89:W89" si="0">COUNTA(N8:N88)</f>
        <v>18</v>
      </c>
      <c r="O89" s="126">
        <f t="shared" si="0"/>
        <v>5</v>
      </c>
      <c r="P89" s="126">
        <f t="shared" si="0"/>
        <v>13</v>
      </c>
      <c r="Q89" s="126">
        <f t="shared" si="0"/>
        <v>10</v>
      </c>
      <c r="R89" s="126">
        <f t="shared" si="0"/>
        <v>6</v>
      </c>
      <c r="S89" s="126">
        <f t="shared" si="0"/>
        <v>11</v>
      </c>
      <c r="T89" s="126">
        <f t="shared" si="0"/>
        <v>0</v>
      </c>
      <c r="U89" s="126">
        <f t="shared" si="0"/>
        <v>2</v>
      </c>
      <c r="V89" s="126">
        <f t="shared" si="0"/>
        <v>2</v>
      </c>
      <c r="W89" s="126">
        <f t="shared" si="0"/>
        <v>0</v>
      </c>
      <c r="X89" s="233">
        <f>SUM(X8:X88)</f>
        <v>0</v>
      </c>
      <c r="Y89" s="2"/>
    </row>
    <row r="90" spans="1:25" ht="24.95" customHeight="1"/>
  </sheetData>
  <mergeCells count="87"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H5:H7"/>
    <mergeCell ref="I5:I7"/>
    <mergeCell ref="A5:A7"/>
    <mergeCell ref="B5:B7"/>
    <mergeCell ref="C5:C7"/>
    <mergeCell ref="D5:D7"/>
    <mergeCell ref="E5:E7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T6:U6"/>
    <mergeCell ref="A14:A17"/>
    <mergeCell ref="B14:B17"/>
    <mergeCell ref="C14:C17"/>
    <mergeCell ref="G14:G17"/>
    <mergeCell ref="A11:A13"/>
    <mergeCell ref="B11:B13"/>
    <mergeCell ref="C11:C13"/>
    <mergeCell ref="G11:G13"/>
    <mergeCell ref="A8:A9"/>
    <mergeCell ref="B8:B9"/>
    <mergeCell ref="C8:C9"/>
    <mergeCell ref="G8:G9"/>
    <mergeCell ref="C44:C45"/>
    <mergeCell ref="G27:G28"/>
    <mergeCell ref="G30:G35"/>
    <mergeCell ref="C22:C25"/>
    <mergeCell ref="A27:A28"/>
    <mergeCell ref="B27:B28"/>
    <mergeCell ref="C27:C28"/>
    <mergeCell ref="A30:A35"/>
    <mergeCell ref="B30:B35"/>
    <mergeCell ref="C30:C35"/>
    <mergeCell ref="A37:A38"/>
    <mergeCell ref="B37:B38"/>
    <mergeCell ref="C37:C38"/>
    <mergeCell ref="G37:G38"/>
    <mergeCell ref="A39:A43"/>
    <mergeCell ref="B39:B43"/>
    <mergeCell ref="C39:C43"/>
    <mergeCell ref="G39:G43"/>
    <mergeCell ref="A64:A68"/>
    <mergeCell ref="B64:B68"/>
    <mergeCell ref="C64:C68"/>
    <mergeCell ref="G64:G68"/>
    <mergeCell ref="C47:C48"/>
    <mergeCell ref="A52:A53"/>
    <mergeCell ref="B52:B53"/>
    <mergeCell ref="C52:C53"/>
    <mergeCell ref="G52:G53"/>
    <mergeCell ref="A54:A57"/>
    <mergeCell ref="B54:B57"/>
    <mergeCell ref="C54:C57"/>
    <mergeCell ref="G54:G57"/>
    <mergeCell ref="A58:A60"/>
    <mergeCell ref="B58:B60"/>
    <mergeCell ref="C58:C60"/>
    <mergeCell ref="G58:G60"/>
    <mergeCell ref="A61:A63"/>
    <mergeCell ref="B61:B63"/>
    <mergeCell ref="C61:C63"/>
    <mergeCell ref="G61:G63"/>
    <mergeCell ref="C86:C88"/>
    <mergeCell ref="A89:D89"/>
    <mergeCell ref="C70:C71"/>
    <mergeCell ref="C75:C77"/>
    <mergeCell ref="C78:C79"/>
    <mergeCell ref="C80:C81"/>
    <mergeCell ref="C83:C84"/>
  </mergeCells>
  <pageMargins left="0.5" right="0.2" top="0.5" bottom="0.5" header="0.13" footer="0.13"/>
  <pageSetup paperSize="9" scale="65" orientation="landscape" r:id="rId1"/>
  <rowBreaks count="2" manualBreakCount="2">
    <brk id="29" max="24" man="1"/>
    <brk id="77" max="2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73" zoomScaleSheetLayoutView="73" workbookViewId="0">
      <pane ySplit="7" topLeftCell="A16" activePane="bottomLeft" state="frozen"/>
      <selection pane="bottomLeft" activeCell="G11" sqref="G11:G13"/>
    </sheetView>
  </sheetViews>
  <sheetFormatPr defaultRowHeight="15"/>
  <cols>
    <col min="1" max="1" width="4.5703125" style="9" customWidth="1"/>
    <col min="2" max="2" width="12" style="9" bestFit="1" customWidth="1"/>
    <col min="3" max="3" width="15.7109375" style="14" customWidth="1"/>
    <col min="4" max="4" width="12.140625" customWidth="1"/>
    <col min="5" max="5" width="5.28515625" style="9" customWidth="1"/>
    <col min="6" max="6" width="25.7109375" style="14" customWidth="1"/>
    <col min="7" max="7" width="27.140625" style="35" customWidth="1"/>
    <col min="8" max="8" width="13.140625" hidden="1" customWidth="1"/>
    <col min="9" max="9" width="8.42578125" hidden="1" customWidth="1"/>
    <col min="10" max="10" width="9.28515625" style="9" customWidth="1"/>
    <col min="11" max="11" width="9.28515625" style="9" hidden="1" customWidth="1"/>
    <col min="12" max="12" width="5.85546875" hidden="1" customWidth="1"/>
    <col min="13" max="13" width="9.5703125" style="10" customWidth="1"/>
    <col min="14" max="14" width="3.7109375" style="9" hidden="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484" t="s">
        <v>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</row>
    <row r="2" spans="1:25" ht="16.5" customHeight="1">
      <c r="A2" s="486" t="str">
        <f>Summary!A3</f>
        <v xml:space="preserve">Progress report for the construction of USSS (Upgraded Senior Secondary School)                          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570"/>
    </row>
    <row r="3" spans="1:25">
      <c r="A3" s="405" t="s">
        <v>68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7"/>
      <c r="X3" s="408" t="str">
        <f>Summary!U3</f>
        <v>Date:-31.05.2015</v>
      </c>
      <c r="Y3" s="409"/>
    </row>
    <row r="4" spans="1:25" ht="15" customHeight="1">
      <c r="A4" s="469" t="s">
        <v>46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571"/>
    </row>
    <row r="5" spans="1:25" ht="18" customHeight="1">
      <c r="A5" s="396" t="s">
        <v>0</v>
      </c>
      <c r="B5" s="396" t="s">
        <v>1</v>
      </c>
      <c r="C5" s="465" t="s">
        <v>2</v>
      </c>
      <c r="D5" s="396" t="s">
        <v>3</v>
      </c>
      <c r="E5" s="396" t="s">
        <v>0</v>
      </c>
      <c r="F5" s="465" t="s">
        <v>4</v>
      </c>
      <c r="G5" s="465" t="s">
        <v>5</v>
      </c>
      <c r="H5" s="396" t="s">
        <v>5</v>
      </c>
      <c r="I5" s="396" t="s">
        <v>55</v>
      </c>
      <c r="J5" s="396" t="s">
        <v>54</v>
      </c>
      <c r="K5" s="396" t="s">
        <v>31</v>
      </c>
      <c r="L5" s="396" t="s">
        <v>19</v>
      </c>
      <c r="M5" s="396" t="s">
        <v>32</v>
      </c>
      <c r="N5" s="509" t="s">
        <v>15</v>
      </c>
      <c r="O5" s="510"/>
      <c r="P5" s="510"/>
      <c r="Q5" s="510"/>
      <c r="R5" s="510"/>
      <c r="S5" s="510"/>
      <c r="T5" s="510"/>
      <c r="U5" s="510"/>
      <c r="V5" s="510"/>
      <c r="W5" s="511"/>
      <c r="X5" s="396" t="s">
        <v>20</v>
      </c>
      <c r="Y5" s="488" t="s">
        <v>13</v>
      </c>
    </row>
    <row r="6" spans="1:25" ht="29.25" customHeight="1">
      <c r="A6" s="397"/>
      <c r="B6" s="397"/>
      <c r="C6" s="466"/>
      <c r="D6" s="397"/>
      <c r="E6" s="397"/>
      <c r="F6" s="466"/>
      <c r="G6" s="466"/>
      <c r="H6" s="397"/>
      <c r="I6" s="397"/>
      <c r="J6" s="397"/>
      <c r="K6" s="397"/>
      <c r="L6" s="397"/>
      <c r="M6" s="397"/>
      <c r="N6" s="413" t="s">
        <v>6</v>
      </c>
      <c r="O6" s="472" t="s">
        <v>97</v>
      </c>
      <c r="P6" s="413" t="s">
        <v>9</v>
      </c>
      <c r="Q6" s="413" t="s">
        <v>8</v>
      </c>
      <c r="R6" s="512" t="s">
        <v>16</v>
      </c>
      <c r="S6" s="513"/>
      <c r="T6" s="512" t="s">
        <v>17</v>
      </c>
      <c r="U6" s="513"/>
      <c r="V6" s="413" t="s">
        <v>12</v>
      </c>
      <c r="W6" s="413" t="s">
        <v>7</v>
      </c>
      <c r="X6" s="397"/>
      <c r="Y6" s="489"/>
    </row>
    <row r="7" spans="1:25" ht="27.75" customHeight="1">
      <c r="A7" s="398"/>
      <c r="B7" s="398"/>
      <c r="C7" s="557"/>
      <c r="D7" s="398"/>
      <c r="E7" s="398"/>
      <c r="F7" s="557"/>
      <c r="G7" s="557"/>
      <c r="H7" s="398"/>
      <c r="I7" s="398"/>
      <c r="J7" s="398"/>
      <c r="K7" s="398"/>
      <c r="L7" s="398"/>
      <c r="M7" s="398"/>
      <c r="N7" s="415"/>
      <c r="O7" s="572"/>
      <c r="P7" s="415"/>
      <c r="Q7" s="415"/>
      <c r="R7" s="221" t="s">
        <v>10</v>
      </c>
      <c r="S7" s="221" t="s">
        <v>11</v>
      </c>
      <c r="T7" s="221" t="s">
        <v>10</v>
      </c>
      <c r="U7" s="221" t="s">
        <v>11</v>
      </c>
      <c r="V7" s="415"/>
      <c r="W7" s="415"/>
      <c r="X7" s="398"/>
      <c r="Y7" s="490"/>
    </row>
    <row r="8" spans="1:25" ht="30" customHeight="1">
      <c r="A8" s="573">
        <v>1</v>
      </c>
      <c r="B8" s="450" t="s">
        <v>604</v>
      </c>
      <c r="C8" s="478" t="s">
        <v>605</v>
      </c>
      <c r="D8" s="202"/>
      <c r="E8" s="238">
        <v>1</v>
      </c>
      <c r="F8" s="99" t="s">
        <v>606</v>
      </c>
      <c r="G8" s="576" t="s">
        <v>85</v>
      </c>
      <c r="J8" s="100"/>
      <c r="K8" s="100"/>
      <c r="L8" s="1"/>
      <c r="M8" s="137"/>
      <c r="N8" s="10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>
      <c r="A9" s="574"/>
      <c r="B9" s="450"/>
      <c r="C9" s="478"/>
      <c r="D9" s="202"/>
      <c r="E9" s="238">
        <v>2</v>
      </c>
      <c r="F9" s="99" t="s">
        <v>607</v>
      </c>
      <c r="G9" s="450"/>
      <c r="J9" s="100"/>
      <c r="K9" s="100"/>
      <c r="L9" s="1"/>
      <c r="M9" s="137"/>
      <c r="N9" s="100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customHeight="1">
      <c r="A10" s="575"/>
      <c r="B10" s="450"/>
      <c r="C10" s="478"/>
      <c r="D10" s="202"/>
      <c r="E10" s="238">
        <v>3</v>
      </c>
      <c r="F10" s="99" t="s">
        <v>608</v>
      </c>
      <c r="G10" s="450"/>
      <c r="J10" s="100"/>
      <c r="K10" s="100"/>
      <c r="L10" s="1"/>
      <c r="M10" s="137"/>
      <c r="N10" s="10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" customHeight="1">
      <c r="A11" s="453">
        <v>2</v>
      </c>
      <c r="B11" s="394" t="s">
        <v>609</v>
      </c>
      <c r="C11" s="475" t="s">
        <v>610</v>
      </c>
      <c r="D11" s="204"/>
      <c r="E11" s="139">
        <v>1</v>
      </c>
      <c r="F11" s="254" t="s">
        <v>611</v>
      </c>
      <c r="G11" s="503" t="s">
        <v>612</v>
      </c>
      <c r="J11" s="100"/>
      <c r="K11" s="100"/>
      <c r="L11" s="1"/>
      <c r="M11" s="137"/>
      <c r="N11" s="100"/>
      <c r="O11" s="253"/>
      <c r="P11" s="253"/>
      <c r="Q11" s="310">
        <v>1</v>
      </c>
      <c r="R11" s="1"/>
      <c r="S11" s="1"/>
      <c r="T11" s="1"/>
      <c r="U11" s="1"/>
      <c r="V11" s="1"/>
      <c r="W11" s="1"/>
      <c r="X11" s="1"/>
      <c r="Y11" s="1"/>
    </row>
    <row r="12" spans="1:25" ht="30" customHeight="1">
      <c r="A12" s="453"/>
      <c r="B12" s="394"/>
      <c r="C12" s="475"/>
      <c r="D12" s="204"/>
      <c r="E12" s="139">
        <v>2</v>
      </c>
      <c r="F12" s="254" t="s">
        <v>613</v>
      </c>
      <c r="G12" s="503"/>
      <c r="J12" s="100"/>
      <c r="K12" s="100"/>
      <c r="L12" s="1"/>
      <c r="M12" s="137"/>
      <c r="N12" s="100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 customHeight="1">
      <c r="A13" s="453"/>
      <c r="B13" s="394"/>
      <c r="C13" s="475"/>
      <c r="D13" s="204"/>
      <c r="E13" s="139">
        <v>3</v>
      </c>
      <c r="F13" s="254" t="s">
        <v>614</v>
      </c>
      <c r="G13" s="503"/>
      <c r="J13" s="100"/>
      <c r="K13" s="100"/>
      <c r="L13" s="1"/>
      <c r="M13" s="137"/>
      <c r="N13" s="100"/>
      <c r="O13" s="253"/>
      <c r="P13" s="310">
        <v>1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30" customHeight="1">
      <c r="A14" s="449">
        <v>3</v>
      </c>
      <c r="B14" s="450" t="s">
        <v>615</v>
      </c>
      <c r="C14" s="478" t="s">
        <v>610</v>
      </c>
      <c r="D14" s="202"/>
      <c r="E14" s="238">
        <v>1</v>
      </c>
      <c r="F14" s="99" t="s">
        <v>616</v>
      </c>
      <c r="G14" s="576" t="s">
        <v>85</v>
      </c>
      <c r="J14" s="100"/>
      <c r="K14" s="100"/>
      <c r="L14" s="1"/>
      <c r="M14" s="137"/>
      <c r="N14" s="10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 customHeight="1">
      <c r="A15" s="449"/>
      <c r="B15" s="450"/>
      <c r="C15" s="478"/>
      <c r="D15" s="202"/>
      <c r="E15" s="238">
        <v>2</v>
      </c>
      <c r="F15" s="99" t="s">
        <v>617</v>
      </c>
      <c r="G15" s="450"/>
      <c r="J15" s="100"/>
      <c r="K15" s="100"/>
      <c r="L15" s="1"/>
      <c r="M15" s="137"/>
      <c r="N15" s="10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0" customHeight="1">
      <c r="A16" s="449">
        <v>4</v>
      </c>
      <c r="B16" s="450" t="s">
        <v>618</v>
      </c>
      <c r="C16" s="478" t="s">
        <v>619</v>
      </c>
      <c r="D16" s="202"/>
      <c r="E16" s="238">
        <v>1</v>
      </c>
      <c r="F16" s="99" t="s">
        <v>620</v>
      </c>
      <c r="G16" s="576" t="s">
        <v>85</v>
      </c>
      <c r="J16" s="100"/>
      <c r="K16" s="100"/>
      <c r="L16" s="1"/>
      <c r="M16" s="137"/>
      <c r="N16" s="10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" customHeight="1">
      <c r="A17" s="449"/>
      <c r="B17" s="450"/>
      <c r="C17" s="478"/>
      <c r="D17" s="202"/>
      <c r="E17" s="238">
        <v>2</v>
      </c>
      <c r="F17" s="99" t="s">
        <v>621</v>
      </c>
      <c r="G17" s="450"/>
      <c r="J17" s="100"/>
      <c r="K17" s="100"/>
      <c r="L17" s="1"/>
      <c r="M17" s="137"/>
      <c r="N17" s="10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0" customHeight="1">
      <c r="A18" s="449"/>
      <c r="B18" s="450"/>
      <c r="C18" s="478"/>
      <c r="D18" s="202"/>
      <c r="E18" s="238">
        <v>3</v>
      </c>
      <c r="F18" s="99" t="s">
        <v>622</v>
      </c>
      <c r="G18" s="450"/>
      <c r="J18" s="100"/>
      <c r="K18" s="100"/>
      <c r="L18" s="1"/>
      <c r="M18" s="137"/>
      <c r="N18" s="10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0" customHeight="1">
      <c r="A19" s="139">
        <v>5</v>
      </c>
      <c r="B19" s="150" t="s">
        <v>623</v>
      </c>
      <c r="C19" s="242" t="s">
        <v>605</v>
      </c>
      <c r="D19" s="204"/>
      <c r="E19" s="139">
        <v>1</v>
      </c>
      <c r="F19" s="305" t="s">
        <v>418</v>
      </c>
      <c r="G19" s="333" t="s">
        <v>85</v>
      </c>
      <c r="J19" s="100"/>
      <c r="K19" s="100"/>
      <c r="L19" s="1"/>
      <c r="M19" s="137"/>
      <c r="N19" s="10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 customHeight="1">
      <c r="A20" s="139">
        <v>6</v>
      </c>
      <c r="B20" s="150" t="s">
        <v>624</v>
      </c>
      <c r="C20" s="242" t="s">
        <v>605</v>
      </c>
      <c r="D20" s="204"/>
      <c r="E20" s="139">
        <v>1</v>
      </c>
      <c r="F20" s="306" t="s">
        <v>625</v>
      </c>
      <c r="G20" s="307" t="s">
        <v>626</v>
      </c>
      <c r="J20" s="100"/>
      <c r="K20" s="100"/>
      <c r="L20" s="1"/>
      <c r="M20" s="137"/>
      <c r="N20" s="100"/>
      <c r="O20" s="253"/>
      <c r="P20" s="253"/>
      <c r="Q20" s="253"/>
      <c r="R20" s="253"/>
      <c r="S20" s="253"/>
      <c r="T20" s="253"/>
      <c r="U20" s="253"/>
      <c r="V20" s="310">
        <v>1</v>
      </c>
      <c r="W20" s="1"/>
      <c r="X20" s="1"/>
      <c r="Y20" s="1"/>
    </row>
    <row r="21" spans="1:25" ht="30" customHeight="1">
      <c r="A21" s="139">
        <v>7</v>
      </c>
      <c r="B21" s="207" t="s">
        <v>627</v>
      </c>
      <c r="C21" s="577" t="s">
        <v>605</v>
      </c>
      <c r="D21" s="204"/>
      <c r="E21" s="139">
        <v>1</v>
      </c>
      <c r="F21" s="305" t="s">
        <v>628</v>
      </c>
      <c r="G21" s="283" t="s">
        <v>85</v>
      </c>
      <c r="J21" s="100"/>
      <c r="K21" s="100"/>
      <c r="L21" s="1"/>
      <c r="M21" s="137"/>
      <c r="N21" s="10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 customHeight="1">
      <c r="A22" s="139">
        <v>8</v>
      </c>
      <c r="B22" s="207" t="s">
        <v>629</v>
      </c>
      <c r="C22" s="578"/>
      <c r="D22" s="204"/>
      <c r="E22" s="139">
        <v>1</v>
      </c>
      <c r="F22" s="305" t="s">
        <v>630</v>
      </c>
      <c r="G22" s="150" t="s">
        <v>631</v>
      </c>
      <c r="J22" s="100"/>
      <c r="K22" s="100"/>
      <c r="L22" s="1"/>
      <c r="M22" s="137"/>
      <c r="N22" s="100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0" customHeight="1">
      <c r="A23" s="139">
        <v>9</v>
      </c>
      <c r="B23" s="207" t="s">
        <v>632</v>
      </c>
      <c r="C23" s="577" t="s">
        <v>605</v>
      </c>
      <c r="D23" s="204"/>
      <c r="E23" s="139">
        <v>1</v>
      </c>
      <c r="F23" s="305" t="s">
        <v>633</v>
      </c>
      <c r="G23" s="150" t="s">
        <v>634</v>
      </c>
      <c r="J23" s="100"/>
      <c r="K23" s="100"/>
      <c r="L23" s="1"/>
      <c r="M23" s="137"/>
      <c r="N23" s="100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 customHeight="1">
      <c r="A24" s="139">
        <v>10</v>
      </c>
      <c r="B24" s="207" t="s">
        <v>635</v>
      </c>
      <c r="C24" s="578"/>
      <c r="D24" s="204"/>
      <c r="E24" s="139">
        <v>1</v>
      </c>
      <c r="F24" s="305" t="s">
        <v>636</v>
      </c>
      <c r="G24" s="150" t="s">
        <v>637</v>
      </c>
      <c r="J24" s="100"/>
      <c r="K24" s="100"/>
      <c r="L24" s="1"/>
      <c r="M24" s="137"/>
      <c r="N24" s="100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 customHeight="1">
      <c r="A25" s="139">
        <v>11</v>
      </c>
      <c r="B25" s="150" t="s">
        <v>638</v>
      </c>
      <c r="C25" s="242" t="s">
        <v>619</v>
      </c>
      <c r="D25" s="204"/>
      <c r="E25" s="139">
        <v>1</v>
      </c>
      <c r="F25" s="248" t="s">
        <v>639</v>
      </c>
      <c r="G25" s="43" t="s">
        <v>642</v>
      </c>
      <c r="J25" s="100"/>
      <c r="K25" s="100"/>
      <c r="L25" s="1"/>
      <c r="M25" s="137"/>
      <c r="N25" s="100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0" customHeight="1">
      <c r="A26" s="151">
        <v>12</v>
      </c>
      <c r="B26" s="133" t="s">
        <v>640</v>
      </c>
      <c r="C26" s="308" t="s">
        <v>619</v>
      </c>
      <c r="D26" s="235"/>
      <c r="E26" s="151">
        <v>1</v>
      </c>
      <c r="F26" s="251" t="s">
        <v>641</v>
      </c>
      <c r="G26" s="214" t="s">
        <v>85</v>
      </c>
      <c r="J26" s="163"/>
      <c r="K26" s="163"/>
      <c r="L26" s="162"/>
      <c r="M26" s="136"/>
      <c r="N26" s="163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1:25" ht="24.95" customHeight="1">
      <c r="A27" s="417" t="s">
        <v>129</v>
      </c>
      <c r="B27" s="448"/>
      <c r="C27" s="448"/>
      <c r="D27" s="418"/>
      <c r="E27" s="137">
        <f>E10+E13+E15+E18+E19+E20+E21+E22+E23+E24+E25+E26</f>
        <v>19</v>
      </c>
      <c r="F27" s="15"/>
      <c r="G27" s="309"/>
      <c r="H27" s="1"/>
      <c r="I27" s="1"/>
      <c r="J27" s="100"/>
      <c r="K27" s="100"/>
      <c r="L27" s="1"/>
      <c r="M27" s="137"/>
      <c r="N27" s="144">
        <f>COUNTA(N8:N26)</f>
        <v>5</v>
      </c>
      <c r="O27" s="144">
        <f t="shared" ref="O27:W27" si="0">COUNTA(O8:O26)</f>
        <v>0</v>
      </c>
      <c r="P27" s="144">
        <f t="shared" si="0"/>
        <v>1</v>
      </c>
      <c r="Q27" s="144">
        <f t="shared" si="0"/>
        <v>1</v>
      </c>
      <c r="R27" s="144">
        <f t="shared" si="0"/>
        <v>0</v>
      </c>
      <c r="S27" s="144">
        <f t="shared" si="0"/>
        <v>0</v>
      </c>
      <c r="T27" s="144">
        <f t="shared" si="0"/>
        <v>0</v>
      </c>
      <c r="U27" s="144">
        <f t="shared" si="0"/>
        <v>0</v>
      </c>
      <c r="V27" s="144">
        <f t="shared" si="0"/>
        <v>1</v>
      </c>
      <c r="W27" s="144">
        <f t="shared" si="0"/>
        <v>0</v>
      </c>
      <c r="X27" s="50">
        <f>SUM(X8:X26)</f>
        <v>0</v>
      </c>
      <c r="Y27" s="1"/>
    </row>
  </sheetData>
  <mergeCells count="48">
    <mergeCell ref="A27:D27"/>
    <mergeCell ref="C21:C22"/>
    <mergeCell ref="C23:C24"/>
    <mergeCell ref="A14:A15"/>
    <mergeCell ref="B14:B15"/>
    <mergeCell ref="C14:C15"/>
    <mergeCell ref="G14:G15"/>
    <mergeCell ref="A16:A18"/>
    <mergeCell ref="B16:B18"/>
    <mergeCell ref="C16:C18"/>
    <mergeCell ref="G16:G18"/>
    <mergeCell ref="A8:A10"/>
    <mergeCell ref="B8:B10"/>
    <mergeCell ref="C8:C10"/>
    <mergeCell ref="G8:G10"/>
    <mergeCell ref="A11:A13"/>
    <mergeCell ref="B11:B13"/>
    <mergeCell ref="C11:C13"/>
    <mergeCell ref="G11:G13"/>
    <mergeCell ref="X5:X7"/>
    <mergeCell ref="Y5:Y7"/>
    <mergeCell ref="N6:N7"/>
    <mergeCell ref="O6:O7"/>
    <mergeCell ref="P6:P7"/>
    <mergeCell ref="Q6:Q7"/>
    <mergeCell ref="R6:S6"/>
    <mergeCell ref="T6:U6"/>
    <mergeCell ref="A1:Y1"/>
    <mergeCell ref="A2:Y2"/>
    <mergeCell ref="A3:W3"/>
    <mergeCell ref="X3:Y3"/>
    <mergeCell ref="A4:Y4"/>
    <mergeCell ref="H5:H7"/>
    <mergeCell ref="I5:I7"/>
    <mergeCell ref="J5:J7"/>
    <mergeCell ref="V6:V7"/>
    <mergeCell ref="W6:W7"/>
    <mergeCell ref="L5:L7"/>
    <mergeCell ref="M5:M7"/>
    <mergeCell ref="N5:W5"/>
    <mergeCell ref="K5:K7"/>
    <mergeCell ref="A5:A7"/>
    <mergeCell ref="B5:B7"/>
    <mergeCell ref="C5:C7"/>
    <mergeCell ref="F5:F7"/>
    <mergeCell ref="G5:G7"/>
    <mergeCell ref="D5:D7"/>
    <mergeCell ref="E5:E7"/>
  </mergeCells>
  <pageMargins left="0.12" right="0.05" top="0.13" bottom="0.13" header="0.13" footer="0.1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2015-05-30T08:31:58Z</cp:lastPrinted>
  <dcterms:created xsi:type="dcterms:W3CDTF">2012-03-01T16:49:07Z</dcterms:created>
  <dcterms:modified xsi:type="dcterms:W3CDTF">2015-06-22T11:55:13Z</dcterms:modified>
</cp:coreProperties>
</file>